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pivotTables/pivotTable1.xml" ContentType="application/vnd.openxmlformats-officedocument.spreadsheetml.pivot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hidePivotFieldList="1" defaultThemeVersion="124226"/>
  <mc:AlternateContent xmlns:mc="http://schemas.openxmlformats.org/markup-compatibility/2006">
    <mc:Choice Requires="x15">
      <x15ac:absPath xmlns:x15ac="http://schemas.microsoft.com/office/spreadsheetml/2010/11/ac" url="C:\Users\vmalidzan\Desktop\"/>
    </mc:Choice>
  </mc:AlternateContent>
  <xr:revisionPtr revIDLastSave="0" documentId="13_ncr:1_{94A5C6A3-7D59-4F4D-95A5-706666CAEF5E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Obveznica" sheetId="1" r:id="rId1"/>
    <sheet name="Sheet2" sheetId="4" state="hidden" r:id="rId2"/>
    <sheet name="Sheet1" sheetId="3" state="hidden" r:id="rId3"/>
    <sheet name="PomocneTabele" sheetId="2" state="hidden" r:id="rId4"/>
  </sheets>
  <definedNames>
    <definedName name="BrojHov">Obveznica!$C$3</definedName>
    <definedName name="BrojKupona">Obveznica!$I$3</definedName>
    <definedName name="Obveznica">Obveznica!$C$2</definedName>
    <definedName name="Obveznice">tblObveznice[Simbol]</definedName>
    <definedName name="_xlnm.Print_Area" localSheetId="0">Obveznica!$A$1:$J$22</definedName>
  </definedNames>
  <calcPr calcId="191029"/>
  <pivotCaches>
    <pivotCache cacheId="0" r:id="rId5"/>
  </pivotCache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D2" i="1" l="1"/>
  <c r="A365" i="2" l="1"/>
  <c r="A364" i="2"/>
  <c r="A363" i="2"/>
  <c r="A362" i="2"/>
  <c r="A361" i="2"/>
  <c r="A360" i="2"/>
  <c r="A359" i="2"/>
  <c r="A358" i="2"/>
  <c r="A357" i="2"/>
  <c r="A356" i="2"/>
  <c r="A355" i="2"/>
  <c r="A354" i="2"/>
  <c r="A353" i="2"/>
  <c r="A352" i="2"/>
  <c r="A351" i="2"/>
  <c r="A350" i="2" l="1"/>
  <c r="A349" i="2"/>
  <c r="A348" i="2"/>
  <c r="A347" i="2"/>
  <c r="A346" i="2"/>
  <c r="A345" i="2"/>
  <c r="A344" i="2"/>
  <c r="A343" i="2"/>
  <c r="A342" i="2"/>
  <c r="A341" i="2"/>
  <c r="A340" i="2"/>
  <c r="A339" i="2"/>
  <c r="A338" i="2"/>
  <c r="A337" i="2"/>
  <c r="A336" i="2"/>
  <c r="A335" i="2"/>
  <c r="A334" i="2"/>
  <c r="A333" i="2"/>
  <c r="A332" i="2"/>
  <c r="A331" i="2"/>
  <c r="A330" i="2"/>
  <c r="A329" i="2"/>
  <c r="A328" i="2"/>
  <c r="A327" i="2"/>
  <c r="A326" i="2"/>
  <c r="A325" i="2"/>
  <c r="A324" i="2"/>
  <c r="A323" i="2"/>
  <c r="A322" i="2"/>
  <c r="A321" i="2"/>
  <c r="A320" i="2"/>
  <c r="A319" i="2"/>
  <c r="A318" i="2"/>
  <c r="A317" i="2"/>
  <c r="A316" i="2"/>
  <c r="A315" i="2"/>
  <c r="A314" i="2"/>
  <c r="A313" i="2"/>
  <c r="A312" i="2"/>
  <c r="A311" i="2"/>
  <c r="A310" i="2"/>
  <c r="A309" i="2"/>
  <c r="A308" i="2"/>
  <c r="A307" i="2"/>
  <c r="A306" i="2"/>
  <c r="A305" i="2"/>
  <c r="A304" i="2"/>
  <c r="A303" i="2"/>
  <c r="A302" i="2"/>
  <c r="A301" i="2"/>
  <c r="A300" i="2"/>
  <c r="A299" i="2"/>
  <c r="A298" i="2"/>
  <c r="A297" i="2"/>
  <c r="A296" i="2"/>
  <c r="A111" i="2" l="1"/>
  <c r="A110" i="2"/>
  <c r="A109" i="2"/>
  <c r="A108" i="2"/>
  <c r="A107" i="2"/>
  <c r="A106" i="2"/>
  <c r="A105" i="2"/>
  <c r="A104" i="2"/>
  <c r="A103" i="2"/>
  <c r="A102" i="2"/>
  <c r="A101" i="2"/>
  <c r="A100" i="2"/>
  <c r="A99" i="2"/>
  <c r="A98" i="2"/>
  <c r="A97" i="2"/>
  <c r="A96" i="2"/>
  <c r="A95" i="2"/>
  <c r="A94" i="2"/>
  <c r="A93" i="2"/>
  <c r="A92" i="2"/>
  <c r="A91" i="2"/>
  <c r="A90" i="2"/>
  <c r="A89" i="2"/>
  <c r="A88" i="2"/>
  <c r="A87" i="2"/>
  <c r="A86" i="2"/>
  <c r="A85" i="2"/>
  <c r="A84" i="2"/>
  <c r="A83" i="2"/>
  <c r="A82" i="2"/>
  <c r="A81" i="2"/>
  <c r="A80" i="2"/>
  <c r="A79" i="2"/>
  <c r="A78" i="2"/>
  <c r="A2" i="2"/>
  <c r="A3" i="2"/>
  <c r="A4" i="2"/>
  <c r="A5" i="2"/>
  <c r="A6" i="2"/>
  <c r="A7" i="2"/>
  <c r="A8" i="2"/>
  <c r="A9" i="2"/>
  <c r="A10" i="2"/>
  <c r="A11" i="2"/>
  <c r="A12" i="2"/>
  <c r="A13" i="2"/>
  <c r="A14" i="2"/>
  <c r="A15" i="2"/>
  <c r="A16" i="2"/>
  <c r="A17" i="2"/>
  <c r="A18" i="2"/>
  <c r="A19" i="2"/>
  <c r="A20" i="2"/>
  <c r="A21" i="2"/>
  <c r="A22" i="2"/>
  <c r="A23" i="2"/>
  <c r="A24" i="2"/>
  <c r="A25" i="2"/>
  <c r="A26" i="2"/>
  <c r="A27" i="2"/>
  <c r="A28" i="2"/>
  <c r="A29" i="2"/>
  <c r="A30" i="2"/>
  <c r="A31" i="2"/>
  <c r="A32" i="2"/>
  <c r="A33" i="2"/>
  <c r="A34" i="2"/>
  <c r="A35" i="2"/>
  <c r="A36" i="2"/>
  <c r="A37" i="2"/>
  <c r="A38" i="2"/>
  <c r="A39" i="2"/>
  <c r="A40" i="2"/>
  <c r="A41" i="2"/>
  <c r="A42" i="2"/>
  <c r="A43" i="2"/>
  <c r="A44" i="2"/>
  <c r="A45" i="2"/>
  <c r="A46" i="2"/>
  <c r="A47" i="2"/>
  <c r="A48" i="2"/>
  <c r="A49" i="2"/>
  <c r="A50" i="2"/>
  <c r="A51" i="2"/>
  <c r="A52" i="2"/>
  <c r="A53" i="2"/>
  <c r="A54" i="2"/>
  <c r="A55" i="2"/>
  <c r="A56" i="2"/>
  <c r="A57" i="2"/>
  <c r="A58" i="2"/>
  <c r="A59" i="2"/>
  <c r="A60" i="2"/>
  <c r="A61" i="2"/>
  <c r="A62" i="2"/>
  <c r="A63" i="2"/>
  <c r="A64" i="2"/>
  <c r="A65" i="2"/>
  <c r="A66" i="2"/>
  <c r="A67" i="2"/>
  <c r="A68" i="2"/>
  <c r="A69" i="2"/>
  <c r="A70" i="2"/>
  <c r="A71" i="2"/>
  <c r="A72" i="2"/>
  <c r="A73" i="2"/>
  <c r="A74" i="2"/>
  <c r="A75" i="2"/>
  <c r="A76" i="2"/>
  <c r="A77" i="2"/>
  <c r="A123" i="2"/>
  <c r="A124" i="2"/>
  <c r="A125" i="2"/>
  <c r="A126" i="2"/>
  <c r="A127" i="2"/>
  <c r="A128" i="2"/>
  <c r="A129" i="2"/>
  <c r="A130" i="2"/>
  <c r="A131" i="2"/>
  <c r="A132" i="2"/>
  <c r="A133" i="2"/>
  <c r="A134" i="2"/>
  <c r="A135" i="2"/>
  <c r="A136" i="2"/>
  <c r="A137" i="2"/>
  <c r="A138" i="2"/>
  <c r="A139" i="2"/>
  <c r="A140" i="2"/>
  <c r="A141" i="2"/>
  <c r="A142" i="2"/>
  <c r="A143" i="2"/>
  <c r="A144" i="2"/>
  <c r="A145" i="2"/>
  <c r="A146" i="2"/>
  <c r="A147" i="2"/>
  <c r="A148" i="2"/>
  <c r="A149" i="2"/>
  <c r="A150" i="2"/>
  <c r="A151" i="2"/>
  <c r="A152" i="2"/>
  <c r="A153" i="2"/>
  <c r="A154" i="2"/>
  <c r="A155" i="2"/>
  <c r="A156" i="2"/>
  <c r="A157" i="2"/>
  <c r="A158" i="2"/>
  <c r="A159" i="2"/>
  <c r="A160" i="2"/>
  <c r="A161" i="2"/>
  <c r="A162" i="2"/>
  <c r="A163" i="2"/>
  <c r="A164" i="2"/>
  <c r="A165" i="2"/>
  <c r="A166" i="2"/>
  <c r="A167" i="2"/>
  <c r="A168" i="2"/>
  <c r="A169" i="2"/>
  <c r="A170" i="2"/>
  <c r="A171" i="2"/>
  <c r="A172" i="2"/>
  <c r="A173" i="2"/>
  <c r="A174" i="2"/>
  <c r="A175" i="2"/>
  <c r="A176" i="2"/>
  <c r="A177" i="2"/>
  <c r="A178" i="2"/>
  <c r="A179" i="2"/>
  <c r="A180" i="2"/>
  <c r="A181" i="2"/>
  <c r="A182" i="2"/>
  <c r="A183" i="2"/>
  <c r="A184" i="2"/>
  <c r="A185" i="2"/>
  <c r="A186" i="2"/>
  <c r="A187" i="2"/>
  <c r="A188" i="2"/>
  <c r="A189" i="2"/>
  <c r="A190" i="2"/>
  <c r="A191" i="2"/>
  <c r="A192" i="2"/>
  <c r="A193" i="2"/>
  <c r="A194" i="2"/>
  <c r="A195" i="2"/>
  <c r="A196" i="2"/>
  <c r="A197" i="2"/>
  <c r="A198" i="2"/>
  <c r="A199" i="2"/>
  <c r="A200" i="2"/>
  <c r="A201" i="2"/>
  <c r="A202" i="2"/>
  <c r="A203" i="2"/>
  <c r="A204" i="2"/>
  <c r="A205" i="2"/>
  <c r="A206" i="2"/>
  <c r="A207" i="2"/>
  <c r="A208" i="2"/>
  <c r="A209" i="2"/>
  <c r="A210" i="2"/>
  <c r="A211" i="2"/>
  <c r="A212" i="2"/>
  <c r="A213" i="2"/>
  <c r="A214" i="2"/>
  <c r="A215" i="2"/>
  <c r="A216" i="2"/>
  <c r="A217" i="2"/>
  <c r="A218" i="2"/>
  <c r="A219" i="2"/>
  <c r="A220" i="2"/>
  <c r="A221" i="2"/>
  <c r="A222" i="2"/>
  <c r="A223" i="2"/>
  <c r="A224" i="2"/>
  <c r="A225" i="2"/>
  <c r="A226" i="2"/>
  <c r="A227" i="2"/>
  <c r="A228" i="2"/>
  <c r="A229" i="2"/>
  <c r="A230" i="2"/>
  <c r="A231" i="2"/>
  <c r="A232" i="2"/>
  <c r="A233" i="2"/>
  <c r="A234" i="2"/>
  <c r="A235" i="2"/>
  <c r="A236" i="2"/>
  <c r="A237" i="2"/>
  <c r="A238" i="2"/>
  <c r="A239" i="2"/>
  <c r="A240" i="2"/>
  <c r="A241" i="2"/>
  <c r="A242" i="2"/>
  <c r="A243" i="2"/>
  <c r="A244" i="2"/>
  <c r="A245" i="2"/>
  <c r="A246" i="2"/>
  <c r="A247" i="2"/>
  <c r="A248" i="2"/>
  <c r="A249" i="2"/>
  <c r="A250" i="2"/>
  <c r="A251" i="2"/>
  <c r="A252" i="2"/>
  <c r="A253" i="2"/>
  <c r="A254" i="2"/>
  <c r="A255" i="2"/>
  <c r="A256" i="2"/>
  <c r="A257" i="2"/>
  <c r="A258" i="2"/>
  <c r="A259" i="2"/>
  <c r="A260" i="2"/>
  <c r="A261" i="2"/>
  <c r="A262" i="2"/>
  <c r="A263" i="2"/>
  <c r="A264" i="2"/>
  <c r="A265" i="2"/>
  <c r="A266" i="2"/>
  <c r="A267" i="2"/>
  <c r="A268" i="2"/>
  <c r="A269" i="2"/>
  <c r="A270" i="2"/>
  <c r="A271" i="2"/>
  <c r="A272" i="2"/>
  <c r="A273" i="2"/>
  <c r="A274" i="2"/>
  <c r="A275" i="2"/>
  <c r="A276" i="2"/>
  <c r="A277" i="2"/>
  <c r="A278" i="2"/>
  <c r="A279" i="2"/>
  <c r="A280" i="2"/>
  <c r="A281" i="2"/>
  <c r="A282" i="2"/>
  <c r="A283" i="2"/>
  <c r="A284" i="2"/>
  <c r="A285" i="2"/>
  <c r="A286" i="2"/>
  <c r="A287" i="2"/>
  <c r="A288" i="2"/>
  <c r="A289" i="2"/>
  <c r="A290" i="2"/>
  <c r="A291" i="2"/>
  <c r="A292" i="2"/>
  <c r="A293" i="2"/>
  <c r="A294" i="2"/>
  <c r="A295" i="2"/>
  <c r="O1" i="2" l="1"/>
  <c r="I3" i="1" a="1"/>
  <c r="I3" i="1" s="1"/>
  <c r="B15" i="1" s="1"/>
  <c r="C15" i="1" l="1"/>
  <c r="G15" i="1"/>
  <c r="H15" i="1"/>
  <c r="E15" i="1" s="1"/>
  <c r="I15" i="1"/>
  <c r="F15" i="1" s="1"/>
  <c r="B21" i="1"/>
  <c r="B17" i="1"/>
  <c r="B8" i="1"/>
  <c r="B14" i="1"/>
  <c r="B10" i="1"/>
  <c r="B18" i="1"/>
  <c r="B11" i="1"/>
  <c r="B9" i="1"/>
  <c r="B12" i="1"/>
  <c r="B19" i="1"/>
  <c r="B7" i="1"/>
  <c r="B6" i="1"/>
  <c r="B16" i="1"/>
  <c r="B20" i="1"/>
  <c r="B13" i="1"/>
  <c r="I9" i="1" l="1"/>
  <c r="F9" i="1" s="1"/>
  <c r="G9" i="1"/>
  <c r="H9" i="1"/>
  <c r="E9" i="1" s="1"/>
  <c r="C9" i="1"/>
  <c r="G11" i="1"/>
  <c r="C11" i="1"/>
  <c r="I11" i="1"/>
  <c r="F11" i="1" s="1"/>
  <c r="H11" i="1"/>
  <c r="E11" i="1" s="1"/>
  <c r="C18" i="1"/>
  <c r="H18" i="1"/>
  <c r="E18" i="1" s="1"/>
  <c r="G18" i="1"/>
  <c r="I18" i="1"/>
  <c r="F18" i="1" s="1"/>
  <c r="G12" i="1"/>
  <c r="C12" i="1"/>
  <c r="H12" i="1"/>
  <c r="E12" i="1" s="1"/>
  <c r="I12" i="1"/>
  <c r="F12" i="1" s="1"/>
  <c r="H6" i="1"/>
  <c r="E6" i="1" s="1"/>
  <c r="G6" i="1"/>
  <c r="C6" i="1"/>
  <c r="I6" i="1"/>
  <c r="F6" i="1" s="1"/>
  <c r="H14" i="1"/>
  <c r="E14" i="1" s="1"/>
  <c r="I14" i="1"/>
  <c r="F14" i="1" s="1"/>
  <c r="G14" i="1"/>
  <c r="C14" i="1"/>
  <c r="I7" i="1"/>
  <c r="F7" i="1" s="1"/>
  <c r="G7" i="1"/>
  <c r="C7" i="1"/>
  <c r="H7" i="1"/>
  <c r="E7" i="1" s="1"/>
  <c r="I10" i="1"/>
  <c r="F10" i="1" s="1"/>
  <c r="H10" i="1"/>
  <c r="E10" i="1" s="1"/>
  <c r="C10" i="1"/>
  <c r="G10" i="1"/>
  <c r="I13" i="1"/>
  <c r="F13" i="1" s="1"/>
  <c r="C13" i="1"/>
  <c r="H13" i="1"/>
  <c r="E13" i="1" s="1"/>
  <c r="G13" i="1"/>
  <c r="C8" i="1"/>
  <c r="G8" i="1"/>
  <c r="H8" i="1"/>
  <c r="E8" i="1" s="1"/>
  <c r="I8" i="1"/>
  <c r="F8" i="1" s="1"/>
  <c r="C20" i="1"/>
  <c r="G20" i="1"/>
  <c r="I20" i="1"/>
  <c r="F20" i="1" s="1"/>
  <c r="H20" i="1"/>
  <c r="E20" i="1" s="1"/>
  <c r="G19" i="1"/>
  <c r="I19" i="1"/>
  <c r="F19" i="1" s="1"/>
  <c r="H19" i="1"/>
  <c r="E19" i="1" s="1"/>
  <c r="C19" i="1"/>
  <c r="C17" i="1"/>
  <c r="I17" i="1"/>
  <c r="F17" i="1" s="1"/>
  <c r="H17" i="1"/>
  <c r="E17" i="1" s="1"/>
  <c r="G17" i="1"/>
  <c r="G16" i="1"/>
  <c r="I16" i="1"/>
  <c r="F16" i="1" s="1"/>
  <c r="C16" i="1"/>
  <c r="H16" i="1"/>
  <c r="E16" i="1" s="1"/>
  <c r="H21" i="1"/>
  <c r="E21" i="1" s="1"/>
  <c r="C21" i="1"/>
  <c r="G21" i="1"/>
  <c r="I21" i="1"/>
  <c r="F21" i="1" s="1"/>
  <c r="D15" i="1"/>
  <c r="D18" i="1" l="1"/>
  <c r="D21" i="1"/>
  <c r="D6" i="1"/>
  <c r="D19" i="1"/>
  <c r="D14" i="1"/>
  <c r="D13" i="1"/>
  <c r="D11" i="1"/>
  <c r="D7" i="1"/>
  <c r="D9" i="1"/>
  <c r="D8" i="1"/>
  <c r="D12" i="1"/>
  <c r="D17" i="1"/>
  <c r="D16" i="1"/>
  <c r="D10" i="1"/>
  <c r="D20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Milan Grahovac</author>
  </authors>
  <commentList>
    <comment ref="B1" authorId="0" shapeId="0" xr:uid="{00000000-0006-0000-0300-000001000000}">
      <text>
        <r>
          <rPr>
            <sz val="9"/>
            <color indexed="81"/>
            <rFont val="Tahoma"/>
            <family val="2"/>
          </rPr>
          <t>Dodati amortizacioni plan na dnu tabele za nove obveznice. Kolona A je formula i ona se automatski popunjava.</t>
        </r>
      </text>
    </comment>
    <comment ref="K1" authorId="0" shapeId="0" xr:uid="{00000000-0006-0000-0300-000002000000}">
      <text>
        <r>
          <rPr>
            <sz val="9"/>
            <color indexed="81"/>
            <rFont val="Tahoma"/>
            <family val="2"/>
          </rPr>
          <t>Dodati novu hartiju na dnu tabele.</t>
        </r>
      </text>
    </comment>
  </commentList>
</comments>
</file>

<file path=xl/sharedStrings.xml><?xml version="1.0" encoding="utf-8"?>
<sst xmlns="http://schemas.openxmlformats.org/spreadsheetml/2006/main" count="601" uniqueCount="179">
  <si>
    <t>Broj obveznica</t>
  </si>
  <si>
    <t>Kupon</t>
  </si>
  <si>
    <t>Datum</t>
  </si>
  <si>
    <t>Kupon po obveznici</t>
  </si>
  <si>
    <t>RSDS-O-B</t>
  </si>
  <si>
    <t>RSIO-O-A</t>
  </si>
  <si>
    <t>RSOD-O-A</t>
  </si>
  <si>
    <t>RSOD-O-B</t>
  </si>
  <si>
    <t>RSRS-O-A</t>
  </si>
  <si>
    <t>RSRS-O-B</t>
  </si>
  <si>
    <t>RSRS-O-C</t>
  </si>
  <si>
    <t>Obveznica</t>
  </si>
  <si>
    <t>ObKup</t>
  </si>
  <si>
    <t>Datum kupona</t>
  </si>
  <si>
    <t>Kamata po obveznici</t>
  </si>
  <si>
    <t>Preostali dio nominalne vrijednosti</t>
  </si>
  <si>
    <t>Ukupan iznos KM</t>
  </si>
  <si>
    <t>Iznos kamate KM</t>
  </si>
  <si>
    <t>Iznos glavnice KM</t>
  </si>
  <si>
    <t>RSRS-O-D</t>
  </si>
  <si>
    <t>RSDS-O-C</t>
  </si>
  <si>
    <t>RSRS-O-E</t>
  </si>
  <si>
    <t>RSBD-O-A</t>
  </si>
  <si>
    <t>RSBD-O-B</t>
  </si>
  <si>
    <t>RSRS-O-F</t>
  </si>
  <si>
    <t>RSBD-O-C</t>
  </si>
  <si>
    <t>RSDS-O-D</t>
  </si>
  <si>
    <t>RSRS-O-G</t>
  </si>
  <si>
    <t>RSDS-O-E</t>
  </si>
  <si>
    <t>RSRS-O-H</t>
  </si>
  <si>
    <t>RSBD-O-D</t>
  </si>
  <si>
    <t>RSBD-O-E</t>
  </si>
  <si>
    <t>RSBD-O-F</t>
  </si>
  <si>
    <t>RSBD-O-G</t>
  </si>
  <si>
    <t>RSBD-O-H</t>
  </si>
  <si>
    <t>RSBD-O-I</t>
  </si>
  <si>
    <t>RSBD-O-J</t>
  </si>
  <si>
    <t>RSDS-O-F</t>
  </si>
  <si>
    <t>RSRS-O-I</t>
  </si>
  <si>
    <t>RSDS-O-A</t>
  </si>
  <si>
    <t>RSBD-O-K</t>
  </si>
  <si>
    <t>RSRS-O-J</t>
  </si>
  <si>
    <t>Simbol</t>
  </si>
  <si>
    <t>Naziv</t>
  </si>
  <si>
    <t>RSBD-O-L</t>
  </si>
  <si>
    <t>RSBD-O-M</t>
  </si>
  <si>
    <t>RSBD-O-N</t>
  </si>
  <si>
    <t>RSBD-O-P</t>
  </si>
  <si>
    <t>RSBD-O-R</t>
  </si>
  <si>
    <t>RSBD-O-S</t>
  </si>
  <si>
    <t>RSBD-O-T</t>
  </si>
  <si>
    <t>RSBD-O-U</t>
  </si>
  <si>
    <t>RSDS-O-G</t>
  </si>
  <si>
    <t>RSBD-O01</t>
  </si>
  <si>
    <t>RSBD-O-V</t>
  </si>
  <si>
    <t>RSBD-O-Z</t>
  </si>
  <si>
    <t>REPUBLIKA SRPSKA-stara devizna štednja 1</t>
  </si>
  <si>
    <t>REPUBLIKA SRPSKA-stara devizna štednja 2</t>
  </si>
  <si>
    <t>REPUBLIKA SRPSKA-stara devizna štednja 3</t>
  </si>
  <si>
    <t>REPUBLIKA SRPSKA-stara devizna štednja 4</t>
  </si>
  <si>
    <t>REPUBLIKA SRPSKA-stara devizna štednja 5</t>
  </si>
  <si>
    <t>REPUBLIKA SRPSKA-stara devizna štednja 6</t>
  </si>
  <si>
    <t>REPUBLIKA SRPSKA-stara devizna štednja 7</t>
  </si>
  <si>
    <t>REPUBLIKA SRPSKA-izmirenje ratne štete 1</t>
  </si>
  <si>
    <t>REPUBLIKA SRPSKA-izmirenje ratne štete 2</t>
  </si>
  <si>
    <t>REPUBLIKA SRPSKA-izmirenje ratne štete 3</t>
  </si>
  <si>
    <t>REPUBLIKA SRPSKA-izmirenje ratne štete 4</t>
  </si>
  <si>
    <t>REPUBLIKA SRPSKA-izmirenje ratne štete 5</t>
  </si>
  <si>
    <t>REPUBLIKA SRPSKA-izmirenje ratne štete 6</t>
  </si>
  <si>
    <t>REPUBLIKA SRPSKA-izmirenje ratne štete 7</t>
  </si>
  <si>
    <t>REPUBLIKA SRPSKA-izmirenje ratne štete 8</t>
  </si>
  <si>
    <t>REPUBLIKA SRPSKA-izmirenje ratne štete 9</t>
  </si>
  <si>
    <t>REPUBLIKA SRPSKA-izmirenje ratne štete 10</t>
  </si>
  <si>
    <t>RSRS-O-K</t>
  </si>
  <si>
    <t>REPUBLIKA SRPSKA-izmirenje ratne štete 11</t>
  </si>
  <si>
    <t>RSRS-O-L</t>
  </si>
  <si>
    <t>REPUBLIKA SRPSKA-izmirenje ratne štete 12</t>
  </si>
  <si>
    <t>Row Labels</t>
  </si>
  <si>
    <t>Grand Total</t>
  </si>
  <si>
    <t>Sum of Kamata po obveznici</t>
  </si>
  <si>
    <t>RSRS-O-M</t>
  </si>
  <si>
    <t>RSRS-O-N</t>
  </si>
  <si>
    <t>RSRS-O-P</t>
  </si>
  <si>
    <t>RSRS-O-R</t>
  </si>
  <si>
    <t>REPUBLIKA SRPSKA-izmirenje ratne štete 13</t>
  </si>
  <si>
    <t>REPUBLIKA SRPSKA-izmirenje ratne štete 14</t>
  </si>
  <si>
    <t>REPUBLIKA SRPSKA-izmirenje ratne štete 15</t>
  </si>
  <si>
    <t>REPUBLIKA SRPSKA-izmirenje ratne štete 16</t>
  </si>
  <si>
    <t>RSDS-O-H</t>
  </si>
  <si>
    <t>RSDS-O-J</t>
  </si>
  <si>
    <t>RSDS-O-I</t>
  </si>
  <si>
    <t>REPUBLIKA SRPSKA-stara devizna štednja 8</t>
  </si>
  <si>
    <t>REPUBLIKA SRPSKA-stara devizna štednja 9</t>
  </si>
  <si>
    <t>REPUBLIKA SRPSKA-stara devizna štednja 10</t>
  </si>
  <si>
    <t>RSRS-O-S</t>
  </si>
  <si>
    <t>REPUBLIKA SRPSKA-izmirenje ratne štete 17</t>
  </si>
  <si>
    <t>RSDS-O-K</t>
  </si>
  <si>
    <t>REPUBLIKA SRPSKA-stara devizna štednja 11</t>
  </si>
  <si>
    <t>RSRS-O-T</t>
  </si>
  <si>
    <t>REPUBLIKA SRPSKA-izmirenje ratne štete 18</t>
  </si>
  <si>
    <t>RSRS-O-U</t>
  </si>
  <si>
    <t>REPUBLIKA SRPSKA-izmirenje ratne štete 19</t>
  </si>
  <si>
    <t>RSDS-O-K0</t>
  </si>
  <si>
    <t>RSDS-O-K1</t>
  </si>
  <si>
    <t>RSDS-O-K2</t>
  </si>
  <si>
    <t>RSDS-O-K3</t>
  </si>
  <si>
    <t>RSDS-O-K4</t>
  </si>
  <si>
    <t>RSDS-O-K5</t>
  </si>
  <si>
    <t>RSDS-O-K6</t>
  </si>
  <si>
    <t>RSDS-O-K7</t>
  </si>
  <si>
    <t>RSDS-O-K8</t>
  </si>
  <si>
    <t>RSDS-O-K9</t>
  </si>
  <si>
    <t>RSDS-O-K10</t>
  </si>
  <si>
    <t>08.08.2024.</t>
  </si>
  <si>
    <t>08.02.2025.</t>
  </si>
  <si>
    <t>08.08.2025.</t>
  </si>
  <si>
    <t>08.02.2026.</t>
  </si>
  <si>
    <t>08.08.2026.</t>
  </si>
  <si>
    <t>08.02.2027.</t>
  </si>
  <si>
    <t>08.08.2027.</t>
  </si>
  <si>
    <t>08.02.2028.</t>
  </si>
  <si>
    <t>08.08.2028.</t>
  </si>
  <si>
    <t>08.02.2029.</t>
  </si>
  <si>
    <t>08.08.2029.</t>
  </si>
  <si>
    <t>RSRS-O-T0</t>
  </si>
  <si>
    <t>RSRS-O-T1</t>
  </si>
  <si>
    <t>RSRS-O-T2</t>
  </si>
  <si>
    <t>RSRS-O-T3</t>
  </si>
  <si>
    <t>RSRS-O-T4</t>
  </si>
  <si>
    <t>RSRS-O-T5</t>
  </si>
  <si>
    <t>RSRS-O-T6</t>
  </si>
  <si>
    <t>RSRS-O-T7</t>
  </si>
  <si>
    <t>RSRS-O-T8</t>
  </si>
  <si>
    <t>RSRS-O-T9</t>
  </si>
  <si>
    <t>RSRS-O-T10</t>
  </si>
  <si>
    <t>RSRS-O-T11</t>
  </si>
  <si>
    <t>RSRS-O-T12</t>
  </si>
  <si>
    <t>RSRS-O-T13</t>
  </si>
  <si>
    <t>10.12.2024.</t>
  </si>
  <si>
    <t>10.12.2025.</t>
  </si>
  <si>
    <t>10.12.2026.</t>
  </si>
  <si>
    <t>10.12.2027.</t>
  </si>
  <si>
    <t>10.12.2028.</t>
  </si>
  <si>
    <t>10.12.2029.</t>
  </si>
  <si>
    <t>10.12.2030.</t>
  </si>
  <si>
    <t>10.12.2031.</t>
  </si>
  <si>
    <t>10.12.2032.</t>
  </si>
  <si>
    <t>10.12.2033.</t>
  </si>
  <si>
    <t>10.12.2034.</t>
  </si>
  <si>
    <t>10.12.2035.</t>
  </si>
  <si>
    <t>10.12.2036.</t>
  </si>
  <si>
    <t>10.12.2037.</t>
  </si>
  <si>
    <t>RSRS-O-U0</t>
  </si>
  <si>
    <t>RSRS-O-U1</t>
  </si>
  <si>
    <t>RSRS-O-U2</t>
  </si>
  <si>
    <t>RSRS-O-U3</t>
  </si>
  <si>
    <t>RSRS-O-U4</t>
  </si>
  <si>
    <t>RSRS-O-U5</t>
  </si>
  <si>
    <t>RSRS-O-U6</t>
  </si>
  <si>
    <t>RSRS-O-U7</t>
  </si>
  <si>
    <t>RSRS-O-U8</t>
  </si>
  <si>
    <t>RSRS-O-U9</t>
  </si>
  <si>
    <t>RSRS-O-U10</t>
  </si>
  <si>
    <t>RSRS-O-U11</t>
  </si>
  <si>
    <t>RSRS-O-U12</t>
  </si>
  <si>
    <t>RSRS-O-U13</t>
  </si>
  <si>
    <t>26.12.2025.</t>
  </si>
  <si>
    <t>26.12.2026.</t>
  </si>
  <si>
    <t>26.12.2027.</t>
  </si>
  <si>
    <t>26.12.2028.</t>
  </si>
  <si>
    <t>26.12.2029.</t>
  </si>
  <si>
    <t>26.12.2030.</t>
  </si>
  <si>
    <t>26.12.2031.</t>
  </si>
  <si>
    <t>26.12.2033.</t>
  </si>
  <si>
    <t>26.12.2034.</t>
  </si>
  <si>
    <t>26.12.2035.</t>
  </si>
  <si>
    <t>26.12.2036.</t>
  </si>
  <si>
    <t>26.12.2037.</t>
  </si>
  <si>
    <t>26.12.2038.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</si>
</sst>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dd/mm/yyyy"/>
  </numFmts>
  <fonts count="6" x14ac:knownFonts="1">
    <font>
      <sz val="11"/>
      <color theme="1"/>
      <name val="Calibri"/>
      <family val="2"/>
      <charset val="238"/>
      <scheme val="minor"/>
    </font>
    <font>
      <b/>
      <sz val="12"/>
      <color indexed="8"/>
      <name val="Calibri"/>
      <family val="2"/>
    </font>
    <font>
      <sz val="12"/>
      <color indexed="8"/>
      <name val="Calibri"/>
      <family val="2"/>
    </font>
    <font>
      <sz val="12"/>
      <color indexed="8"/>
      <name val="Calibri"/>
      <family val="2"/>
      <charset val="238"/>
    </font>
    <font>
      <b/>
      <sz val="11"/>
      <color rgb="FFFA7D00"/>
      <name val="Calibri"/>
      <family val="2"/>
      <charset val="238"/>
      <scheme val="minor"/>
    </font>
    <font>
      <sz val="9"/>
      <color indexed="81"/>
      <name val="Tahoma"/>
      <family val="2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rgb="FFF2F2F2"/>
      </patternFill>
    </fill>
  </fills>
  <borders count="18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</borders>
  <cellStyleXfs count="2">
    <xf numFmtId="0" fontId="0" fillId="0" borderId="0"/>
    <xf numFmtId="0" fontId="4" fillId="4" borderId="9" applyNumberFormat="0" applyAlignment="0" applyProtection="0"/>
  </cellStyleXfs>
  <cellXfs count="36">
    <xf numFmtId="0" fontId="0" fillId="0" borderId="0" xfId="0"/>
    <xf numFmtId="14" fontId="0" fillId="0" borderId="0" xfId="0" applyNumberFormat="1"/>
    <xf numFmtId="0" fontId="0" fillId="0" borderId="1" xfId="0" applyBorder="1"/>
    <xf numFmtId="0" fontId="0" fillId="0" borderId="2" xfId="0" applyBorder="1"/>
    <xf numFmtId="0" fontId="0" fillId="0" borderId="0" xfId="0" applyAlignment="1">
      <alignment horizontal="left" vertical="center" indent="1"/>
    </xf>
    <xf numFmtId="4" fontId="2" fillId="0" borderId="3" xfId="0" applyNumberFormat="1" applyFont="1" applyBorder="1" applyAlignment="1">
      <alignment horizontal="right" vertical="center" indent="1"/>
    </xf>
    <xf numFmtId="4" fontId="2" fillId="0" borderId="4" xfId="0" applyNumberFormat="1" applyFont="1" applyBorder="1" applyAlignment="1">
      <alignment horizontal="right" vertical="center" indent="1"/>
    </xf>
    <xf numFmtId="0" fontId="0" fillId="0" borderId="0" xfId="0" applyAlignment="1">
      <alignment horizontal="center" vertical="center" wrapText="1"/>
    </xf>
    <xf numFmtId="0" fontId="0" fillId="3" borderId="5" xfId="0" applyFill="1" applyBorder="1" applyAlignment="1" applyProtection="1">
      <alignment horizontal="center" vertical="center" wrapText="1"/>
      <protection locked="0"/>
    </xf>
    <xf numFmtId="3" fontId="0" fillId="3" borderId="6" xfId="0" applyNumberFormat="1" applyFill="1" applyBorder="1" applyAlignment="1" applyProtection="1">
      <alignment horizontal="right" vertical="center" indent="1"/>
      <protection locked="0"/>
    </xf>
    <xf numFmtId="0" fontId="0" fillId="0" borderId="7" xfId="0" applyBorder="1" applyAlignment="1">
      <alignment horizontal="right" vertical="center" indent="1"/>
    </xf>
    <xf numFmtId="0" fontId="0" fillId="0" borderId="8" xfId="0" applyBorder="1" applyAlignment="1">
      <alignment horizontal="right" vertical="center" indent="1"/>
    </xf>
    <xf numFmtId="14" fontId="3" fillId="0" borderId="3" xfId="0" applyNumberFormat="1" applyFont="1" applyBorder="1" applyAlignment="1">
      <alignment horizontal="right" vertical="center" indent="1"/>
    </xf>
    <xf numFmtId="14" fontId="3" fillId="0" borderId="4" xfId="0" applyNumberFormat="1" applyFont="1" applyBorder="1" applyAlignment="1">
      <alignment horizontal="right" vertical="center" indent="1"/>
    </xf>
    <xf numFmtId="4" fontId="0" fillId="0" borderId="0" xfId="0" applyNumberFormat="1"/>
    <xf numFmtId="0" fontId="0" fillId="0" borderId="0" xfId="0" applyAlignment="1">
      <alignment horizontal="center" vertical="center"/>
    </xf>
    <xf numFmtId="0" fontId="4" fillId="4" borderId="9" xfId="1" applyAlignment="1">
      <alignment horizontal="center" vertical="center" wrapText="1"/>
    </xf>
    <xf numFmtId="0" fontId="0" fillId="0" borderId="0" xfId="0" applyNumberFormat="1"/>
    <xf numFmtId="4" fontId="2" fillId="0" borderId="10" xfId="0" applyNumberFormat="1" applyFont="1" applyBorder="1" applyAlignment="1">
      <alignment horizontal="right" vertical="center" indent="1"/>
    </xf>
    <xf numFmtId="4" fontId="2" fillId="0" borderId="11" xfId="0" applyNumberFormat="1" applyFont="1" applyBorder="1" applyAlignment="1">
      <alignment horizontal="right" vertical="center" indent="1"/>
    </xf>
    <xf numFmtId="0" fontId="0" fillId="2" borderId="12" xfId="0" applyFill="1" applyBorder="1" applyAlignment="1">
      <alignment horizontal="center" vertical="center" wrapText="1"/>
    </xf>
    <xf numFmtId="0" fontId="1" fillId="2" borderId="13" xfId="0" applyFont="1" applyFill="1" applyBorder="1" applyAlignment="1">
      <alignment horizontal="center" vertical="center" wrapText="1"/>
    </xf>
    <xf numFmtId="0" fontId="1" fillId="2" borderId="14" xfId="0" applyFont="1" applyFill="1" applyBorder="1" applyAlignment="1">
      <alignment horizontal="center" vertical="center" wrapText="1"/>
    </xf>
    <xf numFmtId="0" fontId="0" fillId="0" borderId="15" xfId="0" applyBorder="1" applyAlignment="1">
      <alignment horizontal="right" vertical="center" indent="1"/>
    </xf>
    <xf numFmtId="14" fontId="3" fillId="0" borderId="16" xfId="0" applyNumberFormat="1" applyFont="1" applyBorder="1" applyAlignment="1">
      <alignment horizontal="right" vertical="center" indent="1"/>
    </xf>
    <xf numFmtId="4" fontId="2" fillId="0" borderId="16" xfId="0" applyNumberFormat="1" applyFont="1" applyBorder="1" applyAlignment="1">
      <alignment horizontal="right" vertical="center" indent="1"/>
    </xf>
    <xf numFmtId="4" fontId="2" fillId="0" borderId="17" xfId="0" applyNumberFormat="1" applyFont="1" applyBorder="1" applyAlignment="1">
      <alignment horizontal="right" vertical="center" indent="1"/>
    </xf>
    <xf numFmtId="0" fontId="2" fillId="0" borderId="7" xfId="0" applyFont="1" applyBorder="1" applyAlignment="1">
      <alignment horizontal="right" vertical="center" indent="1"/>
    </xf>
    <xf numFmtId="0" fontId="2" fillId="0" borderId="4" xfId="0" applyFont="1" applyBorder="1" applyAlignment="1">
      <alignment horizontal="right" vertical="center" indent="1"/>
    </xf>
    <xf numFmtId="0" fontId="2" fillId="0" borderId="8" xfId="0" applyFont="1" applyBorder="1" applyAlignment="1">
      <alignment horizontal="right" vertical="center" indent="1"/>
    </xf>
    <xf numFmtId="0" fontId="2" fillId="0" borderId="3" xfId="0" applyFont="1" applyBorder="1" applyAlignment="1">
      <alignment horizontal="right" vertical="center" indent="1"/>
    </xf>
    <xf numFmtId="0" fontId="0" fillId="0" borderId="0" xfId="0" pivotButton="1"/>
    <xf numFmtId="0" fontId="0" fillId="0" borderId="0" xfId="0" applyAlignment="1">
      <alignment horizontal="left"/>
    </xf>
    <xf numFmtId="164" fontId="0" fillId="0" borderId="0" xfId="0" applyNumberFormat="1"/>
    <xf numFmtId="14" fontId="0" fillId="0" borderId="0" xfId="0" applyNumberFormat="1" applyAlignment="1">
      <alignment horizontal="right"/>
    </xf>
    <xf numFmtId="164" fontId="0" fillId="0" borderId="0" xfId="0" applyNumberFormat="1" applyAlignment="1">
      <alignment horizontal="right"/>
    </xf>
  </cellXfs>
  <cellStyles count="2">
    <cellStyle name="Calculation" xfId="1" builtinId="22"/>
    <cellStyle name="Normal" xfId="0" builtinId="0"/>
  </cellStyles>
  <dxfs count="17">
    <dxf>
      <font>
        <b/>
        <i val="0"/>
      </font>
    </dxf>
    <dxf>
      <numFmt numFmtId="164" formatCode="dd/mm/yyyy"/>
    </dxf>
    <dxf>
      <numFmt numFmtId="0" formatCode="General"/>
    </dxf>
    <dxf>
      <alignment horizontal="center" vertical="center" textRotation="0" wrapText="1" indent="0" justifyLastLine="0" shrinkToFit="0" readingOrder="0"/>
    </dxf>
    <dxf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"/>
        <scheme val="none"/>
      </font>
      <numFmt numFmtId="0" formatCode="General"/>
      <alignment horizontal="righ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"/>
        <scheme val="none"/>
      </font>
      <numFmt numFmtId="0" formatCode="General"/>
      <alignment horizontal="righ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"/>
        <scheme val="none"/>
      </font>
      <numFmt numFmtId="0" formatCode="General"/>
      <alignment horizontal="right" vertical="center" textRotation="0" wrapText="0" indent="1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"/>
        <scheme val="none"/>
      </font>
      <numFmt numFmtId="4" formatCode="#,##0.00"/>
      <alignment horizontal="right" vertical="center" textRotation="0" wrapText="0" indent="1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"/>
        <scheme val="none"/>
      </font>
      <numFmt numFmtId="4" formatCode="#,##0.00"/>
      <alignment horizontal="righ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"/>
        <scheme val="none"/>
      </font>
      <numFmt numFmtId="4" formatCode="#,##0.00"/>
      <alignment horizontal="righ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"/>
        <scheme val="none"/>
      </font>
      <numFmt numFmtId="164" formatCode="dd/mm/yyyy"/>
      <alignment horizontal="right" vertical="center" textRotation="0" wrapText="0" indent="1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numFmt numFmtId="0" formatCode="General"/>
      <alignment horizontal="right" vertical="center" textRotation="0" wrapText="0" indent="1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/>
        <horizontal/>
      </border>
    </dxf>
    <dxf>
      <border outline="0">
        <left style="medium">
          <color indexed="64"/>
        </left>
        <right style="medium">
          <color indexed="64"/>
        </right>
        <top style="medium">
          <color indexed="64"/>
        </top>
        <bottom style="medium">
          <color indexed="64"/>
        </bottom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"/>
        <scheme val="none"/>
      </font>
      <alignment horizontal="right" vertical="center" textRotation="0" wrapText="0" indent="1" justifyLastLine="0" shrinkToFit="0" readingOrder="0"/>
    </dxf>
    <dxf>
      <border outline="0">
        <bottom style="medium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12"/>
        <color indexed="8"/>
        <name val="Calibri"/>
        <scheme val="none"/>
      </font>
      <fill>
        <patternFill patternType="solid">
          <fgColor indexed="64"/>
          <bgColor indexed="2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13" Type="http://schemas.openxmlformats.org/officeDocument/2006/relationships/customXml" Target="../customXml/item4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pivotCacheDefinition" Target="pivotCache/pivotCacheDefinition1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Vlatka Malidzan" refreshedDate="43614.451220949071" createdVersion="6" refreshedVersion="6" minRefreshableVersion="3" recordCount="462" xr:uid="{00000000-000A-0000-FFFF-FFFF00000000}">
  <cacheSource type="worksheet">
    <worksheetSource name="tblAmortizacioniPlanovi"/>
  </cacheSource>
  <cacheFields count="7">
    <cacheField name="ObKup" numFmtId="0">
      <sharedItems/>
    </cacheField>
    <cacheField name="Obveznica" numFmtId="0">
      <sharedItems count="49">
        <s v="RSBD-O01"/>
        <s v="RSBD-O-A"/>
        <s v="RSBD-O-B"/>
        <s v="RSBD-O-C"/>
        <s v="RSBD-O-D"/>
        <s v="RSBD-O-E"/>
        <s v="RSBD-O-F"/>
        <s v="RSBD-O-G"/>
        <s v="RSBD-O-H"/>
        <s v="RSBD-O-I"/>
        <s v="RSBD-O-J"/>
        <s v="RSBD-O-K"/>
        <s v="RSBD-O-L"/>
        <s v="RSBD-O-M"/>
        <s v="RSBD-O-N"/>
        <s v="RSBD-O-P"/>
        <s v="RSBD-O-R"/>
        <s v="RSBD-O-S"/>
        <s v="RSBD-O-T"/>
        <s v="RSBD-O-U"/>
        <s v="RSBD-O-V"/>
        <s v="RSBD-O-Z"/>
        <s v="RSDS-O-A"/>
        <s v="RSDS-O-B"/>
        <s v="RSDS-O-C"/>
        <s v="RSDS-O-D"/>
        <s v="RSDS-O-E"/>
        <s v="RSDS-O-F"/>
        <s v="RSDS-O-G"/>
        <s v="RSIO-O-A"/>
        <s v="RSOD-O-A"/>
        <s v="RSOD-O-B"/>
        <s v="RSRS-O-A"/>
        <s v="RSRS-O-B"/>
        <s v="RSRS-O-C"/>
        <s v="RSRS-O-D"/>
        <s v="RSRS-O-E"/>
        <s v="RSRS-O-F"/>
        <s v="RSRS-O-G"/>
        <s v="RSRS-O-H"/>
        <s v="RSRS-O-I"/>
        <s v="RSRS-O-J"/>
        <s v="RSRS-O-K"/>
        <s v="RSRS-O-L"/>
        <s v="Formula1" f="1"/>
        <s v="Formula2" f="1"/>
        <s v="Formula3" f="1"/>
        <s v="Formula4" f="1"/>
        <s v="Formula5" f="1"/>
      </sharedItems>
    </cacheField>
    <cacheField name="Kupon" numFmtId="0">
      <sharedItems containsSemiMixedTypes="0" containsString="0" containsNumber="1" containsInteger="1" minValue="0" maxValue="15"/>
    </cacheField>
    <cacheField name="Datum kupona" numFmtId="14">
      <sharedItems containsSemiMixedTypes="0" containsNonDate="0" containsDate="1" containsString="0" minDate="2007-12-31T00:00:00" maxDate="2031-03-06T00:00:00"/>
    </cacheField>
    <cacheField name="Preostali dio nominalne vrijednosti" numFmtId="0">
      <sharedItems containsSemiMixedTypes="0" containsString="0" containsNumber="1" minValue="0" maxValue="1000"/>
    </cacheField>
    <cacheField name="Kamata po obveznici" numFmtId="0">
      <sharedItems containsSemiMixedTypes="0" containsString="0" containsNumber="1" minValue="0" maxValue="60"/>
    </cacheField>
    <cacheField name="Kupon po obveznici" numFmtId="0">
      <sharedItems containsSemiMixedTypes="0" containsString="0" containsNumber="1" minValue="0" maxValue="1050"/>
    </cacheField>
  </cacheFields>
  <calculatedItems count="5">
    <calculatedItem>
      <pivotArea cacheIndex="1" outline="0" fieldPosition="0">
        <references count="1">
          <reference field="1" count="1">
            <x v="44"/>
          </reference>
        </references>
      </pivotArea>
    </calculatedItem>
    <calculatedItem>
      <pivotArea cacheIndex="1" outline="0" fieldPosition="0">
        <references count="1">
          <reference field="1" count="1">
            <x v="45"/>
          </reference>
        </references>
      </pivotArea>
    </calculatedItem>
    <calculatedItem>
      <pivotArea cacheIndex="1" outline="0" fieldPosition="0">
        <references count="1">
          <reference field="1" count="1">
            <x v="46"/>
          </reference>
        </references>
      </pivotArea>
    </calculatedItem>
    <calculatedItem>
      <pivotArea cacheIndex="1" outline="0" fieldPosition="0">
        <references count="1">
          <reference field="1" count="1">
            <x v="47"/>
          </reference>
        </references>
      </pivotArea>
    </calculatedItem>
    <calculatedItem>
      <pivotArea cacheIndex="1" outline="0" fieldPosition="0">
        <references count="1">
          <reference field="1" count="1">
            <x v="48"/>
          </reference>
        </references>
      </pivotArea>
    </calculatedItem>
  </calculatedItem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count="462">
  <r>
    <s v="RSBD-O010"/>
    <x v="0"/>
    <n v="0"/>
    <d v="2017-03-15T00:00:00"/>
    <n v="1000"/>
    <n v="0"/>
    <n v="0"/>
  </r>
  <r>
    <s v="RSBD-O011"/>
    <x v="0"/>
    <n v="1"/>
    <d v="2018-03-15T00:00:00"/>
    <n v="1000"/>
    <n v="37.5"/>
    <n v="37.5"/>
  </r>
  <r>
    <s v="RSBD-O012"/>
    <x v="0"/>
    <n v="2"/>
    <d v="2019-03-15T00:00:00"/>
    <n v="1000"/>
    <n v="37.5"/>
    <n v="37.5"/>
  </r>
  <r>
    <s v="RSBD-O013"/>
    <x v="0"/>
    <n v="3"/>
    <d v="2020-03-15T00:00:00"/>
    <n v="1000"/>
    <n v="37.5"/>
    <n v="37.5"/>
  </r>
  <r>
    <s v="RSBD-O014"/>
    <x v="0"/>
    <n v="4"/>
    <d v="2021-03-15T00:00:00"/>
    <n v="1000"/>
    <n v="37.5"/>
    <n v="37.5"/>
  </r>
  <r>
    <s v="RSBD-O015"/>
    <x v="0"/>
    <n v="5"/>
    <d v="2022-03-15T00:00:00"/>
    <n v="0"/>
    <n v="37.5"/>
    <n v="1037.5"/>
  </r>
  <r>
    <s v="RSBD-O-A0"/>
    <x v="1"/>
    <n v="0"/>
    <d v="2011-11-18T00:00:00"/>
    <n v="100"/>
    <n v="0"/>
    <n v="0"/>
  </r>
  <r>
    <s v="RSBD-O-A1"/>
    <x v="1"/>
    <n v="1"/>
    <d v="2012-05-18T00:00:00"/>
    <n v="100"/>
    <n v="2.5"/>
    <n v="2.5"/>
  </r>
  <r>
    <s v="RSBD-O-A2"/>
    <x v="1"/>
    <n v="2"/>
    <d v="2012-11-18T00:00:00"/>
    <n v="100"/>
    <n v="2.5"/>
    <n v="2.5"/>
  </r>
  <r>
    <s v="RSBD-O-A3"/>
    <x v="1"/>
    <n v="3"/>
    <d v="2013-05-18T00:00:00"/>
    <n v="100"/>
    <n v="2.5"/>
    <n v="2.5"/>
  </r>
  <r>
    <s v="RSBD-O-A4"/>
    <x v="1"/>
    <n v="4"/>
    <d v="2013-11-18T00:00:00"/>
    <n v="100"/>
    <n v="2.5"/>
    <n v="2.5"/>
  </r>
  <r>
    <s v="RSBD-O-A5"/>
    <x v="1"/>
    <n v="5"/>
    <d v="2014-05-18T00:00:00"/>
    <n v="100"/>
    <n v="2.5"/>
    <n v="2.5"/>
  </r>
  <r>
    <s v="RSBD-O-A6"/>
    <x v="1"/>
    <n v="6"/>
    <d v="2014-11-18T00:00:00"/>
    <n v="100"/>
    <n v="2.5"/>
    <n v="2.5"/>
  </r>
  <r>
    <s v="RSBD-O-A7"/>
    <x v="1"/>
    <n v="7"/>
    <d v="2015-05-18T00:00:00"/>
    <n v="100"/>
    <n v="2.5"/>
    <n v="2.5"/>
  </r>
  <r>
    <s v="RSBD-O-A8"/>
    <x v="1"/>
    <n v="8"/>
    <d v="2015-11-18T00:00:00"/>
    <n v="100"/>
    <n v="2.5"/>
    <n v="2.5"/>
  </r>
  <r>
    <s v="RSBD-O-A9"/>
    <x v="1"/>
    <n v="9"/>
    <d v="2016-05-18T00:00:00"/>
    <n v="100"/>
    <n v="2.5"/>
    <n v="2.5"/>
  </r>
  <r>
    <s v="RSBD-O-A10"/>
    <x v="1"/>
    <n v="10"/>
    <d v="2016-11-18T00:00:00"/>
    <n v="100"/>
    <n v="2.5"/>
    <n v="2.5"/>
  </r>
  <r>
    <s v="RSBD-O-A11"/>
    <x v="1"/>
    <n v="11"/>
    <d v="2017-05-18T00:00:00"/>
    <n v="100"/>
    <n v="2.5"/>
    <n v="2.5"/>
  </r>
  <r>
    <s v="RSBD-O-A12"/>
    <x v="1"/>
    <n v="12"/>
    <d v="2017-11-18T00:00:00"/>
    <n v="100"/>
    <n v="2.5"/>
    <n v="2.5"/>
  </r>
  <r>
    <s v="RSBD-O-A13"/>
    <x v="1"/>
    <n v="13"/>
    <d v="2018-05-18T00:00:00"/>
    <n v="100"/>
    <n v="2.5"/>
    <n v="2.5"/>
  </r>
  <r>
    <s v="RSBD-O-A14"/>
    <x v="1"/>
    <n v="14"/>
    <d v="2018-11-18T00:00:00"/>
    <n v="0"/>
    <n v="2.5"/>
    <n v="102.5"/>
  </r>
  <r>
    <s v="RSBD-O-B0"/>
    <x v="2"/>
    <n v="0"/>
    <d v="2012-04-26T00:00:00"/>
    <n v="100"/>
    <n v="0"/>
    <n v="0"/>
  </r>
  <r>
    <s v="RSBD-O-B1"/>
    <x v="2"/>
    <n v="1"/>
    <d v="2012-10-26T00:00:00"/>
    <n v="100"/>
    <n v="3"/>
    <n v="3"/>
  </r>
  <r>
    <s v="RSBD-O-B2"/>
    <x v="2"/>
    <n v="2"/>
    <d v="2013-04-26T00:00:00"/>
    <n v="100"/>
    <n v="3"/>
    <n v="3"/>
  </r>
  <r>
    <s v="RSBD-O-B3"/>
    <x v="2"/>
    <n v="3"/>
    <d v="2013-10-26T00:00:00"/>
    <n v="100"/>
    <n v="3"/>
    <n v="3"/>
  </r>
  <r>
    <s v="RSBD-O-B4"/>
    <x v="2"/>
    <n v="4"/>
    <d v="2014-04-26T00:00:00"/>
    <n v="100"/>
    <n v="3"/>
    <n v="3"/>
  </r>
  <r>
    <s v="RSBD-O-B5"/>
    <x v="2"/>
    <n v="5"/>
    <d v="2014-10-26T00:00:00"/>
    <n v="100"/>
    <n v="3"/>
    <n v="3"/>
  </r>
  <r>
    <s v="RSBD-O-B6"/>
    <x v="2"/>
    <n v="6"/>
    <d v="2015-04-26T00:00:00"/>
    <n v="100"/>
    <n v="3"/>
    <n v="3"/>
  </r>
  <r>
    <s v="RSBD-O-B7"/>
    <x v="2"/>
    <n v="7"/>
    <d v="2015-10-26T00:00:00"/>
    <n v="100"/>
    <n v="3"/>
    <n v="3"/>
  </r>
  <r>
    <s v="RSBD-O-B8"/>
    <x v="2"/>
    <n v="8"/>
    <d v="2016-04-26T00:00:00"/>
    <n v="100"/>
    <n v="3"/>
    <n v="3"/>
  </r>
  <r>
    <s v="RSBD-O-B9"/>
    <x v="2"/>
    <n v="9"/>
    <d v="2016-10-26T00:00:00"/>
    <n v="100"/>
    <n v="3"/>
    <n v="3"/>
  </r>
  <r>
    <s v="RSBD-O-B10"/>
    <x v="2"/>
    <n v="10"/>
    <d v="2017-04-26T00:00:00"/>
    <n v="100"/>
    <n v="3"/>
    <n v="3"/>
  </r>
  <r>
    <s v="RSBD-O-B11"/>
    <x v="2"/>
    <n v="11"/>
    <d v="2017-10-26T00:00:00"/>
    <n v="100"/>
    <n v="3"/>
    <n v="3"/>
  </r>
  <r>
    <s v="RSBD-O-B12"/>
    <x v="2"/>
    <n v="12"/>
    <d v="2018-04-26T00:00:00"/>
    <n v="100"/>
    <n v="3"/>
    <n v="3"/>
  </r>
  <r>
    <s v="RSBD-O-B13"/>
    <x v="2"/>
    <n v="13"/>
    <d v="2018-10-26T00:00:00"/>
    <n v="100"/>
    <n v="3"/>
    <n v="3"/>
  </r>
  <r>
    <s v="RSBD-O-B14"/>
    <x v="2"/>
    <n v="14"/>
    <d v="2019-04-26T00:00:00"/>
    <n v="0"/>
    <n v="3"/>
    <n v="103"/>
  </r>
  <r>
    <s v="RSBD-O-C0"/>
    <x v="3"/>
    <n v="0"/>
    <d v="2012-06-29T00:00:00"/>
    <n v="100"/>
    <n v="0"/>
    <n v="0"/>
  </r>
  <r>
    <s v="RSBD-O-C1"/>
    <x v="3"/>
    <n v="1"/>
    <d v="2012-12-29T00:00:00"/>
    <n v="100"/>
    <n v="3"/>
    <n v="3"/>
  </r>
  <r>
    <s v="RSBD-O-C2"/>
    <x v="3"/>
    <n v="2"/>
    <d v="2013-06-29T00:00:00"/>
    <n v="100"/>
    <n v="3"/>
    <n v="3"/>
  </r>
  <r>
    <s v="RSBD-O-C3"/>
    <x v="3"/>
    <n v="3"/>
    <d v="2013-12-29T00:00:00"/>
    <n v="100"/>
    <n v="3"/>
    <n v="3"/>
  </r>
  <r>
    <s v="RSBD-O-C4"/>
    <x v="3"/>
    <n v="4"/>
    <d v="2014-06-29T00:00:00"/>
    <n v="100"/>
    <n v="3"/>
    <n v="3"/>
  </r>
  <r>
    <s v="RSBD-O-C5"/>
    <x v="3"/>
    <n v="5"/>
    <d v="2014-12-29T00:00:00"/>
    <n v="100"/>
    <n v="3"/>
    <n v="3"/>
  </r>
  <r>
    <s v="RSBD-O-C6"/>
    <x v="3"/>
    <n v="6"/>
    <d v="2015-06-29T00:00:00"/>
    <n v="100"/>
    <n v="3"/>
    <n v="3"/>
  </r>
  <r>
    <s v="RSBD-O-C7"/>
    <x v="3"/>
    <n v="7"/>
    <d v="2015-12-29T00:00:00"/>
    <n v="100"/>
    <n v="3"/>
    <n v="3"/>
  </r>
  <r>
    <s v="RSBD-O-C8"/>
    <x v="3"/>
    <n v="8"/>
    <d v="2016-06-29T00:00:00"/>
    <n v="100"/>
    <n v="3"/>
    <n v="3"/>
  </r>
  <r>
    <s v="RSBD-O-C9"/>
    <x v="3"/>
    <n v="9"/>
    <d v="2016-12-29T00:00:00"/>
    <n v="100"/>
    <n v="3"/>
    <n v="3"/>
  </r>
  <r>
    <s v="RSBD-O-C10"/>
    <x v="3"/>
    <n v="10"/>
    <d v="2017-06-29T00:00:00"/>
    <n v="100"/>
    <n v="3"/>
    <n v="3"/>
  </r>
  <r>
    <s v="RSBD-O-C11"/>
    <x v="3"/>
    <n v="11"/>
    <d v="2017-12-29T00:00:00"/>
    <n v="100"/>
    <n v="3"/>
    <n v="3"/>
  </r>
  <r>
    <s v="RSBD-O-C12"/>
    <x v="3"/>
    <n v="12"/>
    <d v="2018-06-29T00:00:00"/>
    <n v="100"/>
    <n v="3"/>
    <n v="3"/>
  </r>
  <r>
    <s v="RSBD-O-C13"/>
    <x v="3"/>
    <n v="13"/>
    <d v="2018-12-29T00:00:00"/>
    <n v="100"/>
    <n v="3"/>
    <n v="3"/>
  </r>
  <r>
    <s v="RSBD-O-C14"/>
    <x v="3"/>
    <n v="14"/>
    <d v="2019-06-29T00:00:00"/>
    <n v="0"/>
    <n v="3"/>
    <n v="103"/>
  </r>
  <r>
    <s v="RSBD-O-D0"/>
    <x v="4"/>
    <n v="0"/>
    <d v="2014-04-11T00:00:00"/>
    <n v="1000"/>
    <n v="0"/>
    <n v="0"/>
  </r>
  <r>
    <s v="RSBD-O-D1"/>
    <x v="4"/>
    <n v="1"/>
    <d v="2015-04-11T00:00:00"/>
    <n v="750"/>
    <n v="45"/>
    <n v="295"/>
  </r>
  <r>
    <s v="RSBD-O-D2"/>
    <x v="4"/>
    <n v="2"/>
    <d v="2016-04-11T00:00:00"/>
    <n v="500"/>
    <n v="33.75"/>
    <n v="283.75"/>
  </r>
  <r>
    <s v="RSBD-O-D3"/>
    <x v="4"/>
    <n v="3"/>
    <d v="2017-04-11T00:00:00"/>
    <n v="250"/>
    <n v="22.5"/>
    <n v="272.5"/>
  </r>
  <r>
    <s v="RSBD-O-D4"/>
    <x v="4"/>
    <n v="4"/>
    <d v="2018-04-11T00:00:00"/>
    <n v="0"/>
    <n v="11.25"/>
    <n v="261.25"/>
  </r>
  <r>
    <s v="RSBD-O-E0"/>
    <x v="5"/>
    <n v="0"/>
    <d v="2014-06-18T00:00:00"/>
    <n v="1000"/>
    <n v="0"/>
    <n v="0"/>
  </r>
  <r>
    <s v="RSBD-O-E1"/>
    <x v="5"/>
    <n v="1"/>
    <d v="2015-06-18T00:00:00"/>
    <n v="800"/>
    <n v="60"/>
    <n v="260"/>
  </r>
  <r>
    <s v="RSBD-O-E2"/>
    <x v="5"/>
    <n v="2"/>
    <d v="2016-06-18T00:00:00"/>
    <n v="600"/>
    <n v="48"/>
    <n v="248"/>
  </r>
  <r>
    <s v="RSBD-O-E3"/>
    <x v="5"/>
    <n v="3"/>
    <d v="2017-06-18T00:00:00"/>
    <n v="400"/>
    <n v="36"/>
    <n v="236"/>
  </r>
  <r>
    <s v="RSBD-O-E4"/>
    <x v="5"/>
    <n v="4"/>
    <d v="2018-06-18T00:00:00"/>
    <n v="200"/>
    <n v="24"/>
    <n v="224"/>
  </r>
  <r>
    <s v="RSBD-O-E5"/>
    <x v="5"/>
    <n v="5"/>
    <d v="2019-06-18T00:00:00"/>
    <n v="0"/>
    <n v="12"/>
    <n v="212"/>
  </r>
  <r>
    <s v="RSBD-O-F0"/>
    <x v="6"/>
    <n v="0"/>
    <d v="2014-09-24T00:00:00"/>
    <n v="1000"/>
    <n v="0"/>
    <n v="0"/>
  </r>
  <r>
    <s v="RSBD-O-F1"/>
    <x v="6"/>
    <n v="1"/>
    <d v="2015-09-24T00:00:00"/>
    <n v="750"/>
    <n v="60"/>
    <n v="310"/>
  </r>
  <r>
    <s v="RSBD-O-F2"/>
    <x v="6"/>
    <n v="2"/>
    <d v="2016-09-24T00:00:00"/>
    <n v="500"/>
    <n v="45"/>
    <n v="295"/>
  </r>
  <r>
    <s v="RSBD-O-F3"/>
    <x v="6"/>
    <n v="3"/>
    <d v="2017-09-24T00:00:00"/>
    <n v="250"/>
    <n v="30"/>
    <n v="280"/>
  </r>
  <r>
    <s v="RSBD-O-F4"/>
    <x v="6"/>
    <n v="4"/>
    <d v="2018-09-24T00:00:00"/>
    <n v="0"/>
    <n v="15"/>
    <n v="265"/>
  </r>
  <r>
    <s v="RSBD-O-G0"/>
    <x v="7"/>
    <n v="0"/>
    <d v="2014-12-03T00:00:00"/>
    <n v="1000"/>
    <n v="0"/>
    <n v="0"/>
  </r>
  <r>
    <s v="RSBD-O-G1"/>
    <x v="7"/>
    <n v="1"/>
    <d v="2015-12-03T00:00:00"/>
    <n v="800"/>
    <n v="55"/>
    <n v="255"/>
  </r>
  <r>
    <s v="RSBD-O-G2"/>
    <x v="7"/>
    <n v="2"/>
    <d v="2016-12-03T00:00:00"/>
    <n v="600"/>
    <n v="44"/>
    <n v="244"/>
  </r>
  <r>
    <s v="RSBD-O-G3"/>
    <x v="7"/>
    <n v="3"/>
    <d v="2017-12-03T00:00:00"/>
    <n v="400"/>
    <n v="33"/>
    <n v="233"/>
  </r>
  <r>
    <s v="RSBD-O-G4"/>
    <x v="7"/>
    <n v="4"/>
    <d v="2018-12-03T00:00:00"/>
    <n v="200"/>
    <n v="22"/>
    <n v="222"/>
  </r>
  <r>
    <s v="RSBD-O-G5"/>
    <x v="7"/>
    <n v="5"/>
    <d v="2019-12-03T00:00:00"/>
    <n v="0"/>
    <n v="11"/>
    <n v="211"/>
  </r>
  <r>
    <s v="RSBD-O-H0"/>
    <x v="8"/>
    <n v="0"/>
    <d v="2015-03-11T00:00:00"/>
    <n v="1000"/>
    <n v="0"/>
    <n v="0"/>
  </r>
  <r>
    <s v="RSBD-O-H1"/>
    <x v="8"/>
    <n v="1"/>
    <d v="2016-03-11T00:00:00"/>
    <n v="750"/>
    <n v="45"/>
    <n v="295"/>
  </r>
  <r>
    <s v="RSBD-O-H2"/>
    <x v="8"/>
    <n v="2"/>
    <d v="2017-03-11T00:00:00"/>
    <n v="500"/>
    <n v="33.75"/>
    <n v="283.75"/>
  </r>
  <r>
    <s v="RSBD-O-H3"/>
    <x v="8"/>
    <n v="3"/>
    <d v="2018-03-11T00:00:00"/>
    <n v="250"/>
    <n v="22.5"/>
    <n v="272.5"/>
  </r>
  <r>
    <s v="RSBD-O-H4"/>
    <x v="8"/>
    <n v="4"/>
    <d v="2019-03-11T00:00:00"/>
    <n v="0"/>
    <n v="11.25"/>
    <n v="261.25"/>
  </r>
  <r>
    <s v="RSBD-O-I0"/>
    <x v="9"/>
    <n v="0"/>
    <d v="2015-06-05T00:00:00"/>
    <n v="1000"/>
    <n v="0"/>
    <n v="0"/>
  </r>
  <r>
    <s v="RSBD-O-I1"/>
    <x v="9"/>
    <n v="1"/>
    <d v="2016-06-05T00:00:00"/>
    <n v="800"/>
    <n v="47.5"/>
    <n v="247.5"/>
  </r>
  <r>
    <s v="RSBD-O-I2"/>
    <x v="9"/>
    <n v="2"/>
    <d v="2017-06-05T00:00:00"/>
    <n v="600"/>
    <n v="38"/>
    <n v="238"/>
  </r>
  <r>
    <s v="RSBD-O-I3"/>
    <x v="9"/>
    <n v="3"/>
    <d v="2018-06-05T00:00:00"/>
    <n v="400"/>
    <n v="28.5"/>
    <n v="228.5"/>
  </r>
  <r>
    <s v="RSBD-O-I4"/>
    <x v="9"/>
    <n v="4"/>
    <d v="2019-06-05T00:00:00"/>
    <n v="200"/>
    <n v="19"/>
    <n v="219"/>
  </r>
  <r>
    <s v="RSBD-O-I5"/>
    <x v="9"/>
    <n v="5"/>
    <d v="2020-06-05T00:00:00"/>
    <n v="0"/>
    <n v="9.5"/>
    <n v="209.5"/>
  </r>
  <r>
    <s v="RSBD-O-J0"/>
    <x v="10"/>
    <n v="0"/>
    <d v="2015-07-08T00:00:00"/>
    <n v="1000"/>
    <n v="0"/>
    <n v="0"/>
  </r>
  <r>
    <s v="RSBD-O-J1"/>
    <x v="10"/>
    <n v="1"/>
    <d v="2016-07-08T00:00:00"/>
    <n v="750"/>
    <n v="40"/>
    <n v="290"/>
  </r>
  <r>
    <s v="RSBD-O-J2"/>
    <x v="10"/>
    <n v="2"/>
    <d v="2017-07-08T00:00:00"/>
    <n v="500"/>
    <n v="30"/>
    <n v="280"/>
  </r>
  <r>
    <s v="RSBD-O-J3"/>
    <x v="10"/>
    <n v="3"/>
    <d v="2018-07-08T00:00:00"/>
    <n v="250"/>
    <n v="20"/>
    <n v="270"/>
  </r>
  <r>
    <s v="RSBD-O-J4"/>
    <x v="10"/>
    <n v="4"/>
    <d v="2019-07-08T00:00:00"/>
    <n v="0"/>
    <n v="10"/>
    <n v="260"/>
  </r>
  <r>
    <s v="RSBD-O-K0"/>
    <x v="11"/>
    <n v="0"/>
    <d v="2015-10-21T00:00:00"/>
    <n v="1000"/>
    <n v="0"/>
    <n v="0"/>
  </r>
  <r>
    <s v="RSBD-O-K1"/>
    <x v="11"/>
    <n v="1"/>
    <d v="2016-10-21T00:00:00"/>
    <n v="800"/>
    <n v="42.5"/>
    <n v="242.5"/>
  </r>
  <r>
    <s v="RSBD-O-K2"/>
    <x v="11"/>
    <n v="2"/>
    <d v="2017-10-21T00:00:00"/>
    <n v="600"/>
    <n v="34"/>
    <n v="234"/>
  </r>
  <r>
    <s v="RSBD-O-K3"/>
    <x v="11"/>
    <n v="3"/>
    <d v="2018-10-21T00:00:00"/>
    <n v="400"/>
    <n v="25.5"/>
    <n v="225.5"/>
  </r>
  <r>
    <s v="RSBD-O-K4"/>
    <x v="11"/>
    <n v="4"/>
    <d v="2019-10-21T00:00:00"/>
    <n v="200"/>
    <n v="17"/>
    <n v="217"/>
  </r>
  <r>
    <s v="RSBD-O-K5"/>
    <x v="11"/>
    <n v="5"/>
    <d v="2020-10-21T00:00:00"/>
    <n v="0"/>
    <n v="8.5"/>
    <n v="208.5"/>
  </r>
  <r>
    <s v="RSBD-O-L0"/>
    <x v="12"/>
    <n v="0"/>
    <d v="2015-12-30T00:00:00"/>
    <n v="1000"/>
    <n v="0"/>
    <n v="0"/>
  </r>
  <r>
    <s v="RSBD-O-L1"/>
    <x v="12"/>
    <n v="1"/>
    <d v="2016-12-30T00:00:00"/>
    <n v="800"/>
    <n v="35"/>
    <n v="235"/>
  </r>
  <r>
    <s v="RSBD-O-L2"/>
    <x v="12"/>
    <n v="2"/>
    <d v="2017-12-30T00:00:00"/>
    <n v="600"/>
    <n v="28"/>
    <n v="228"/>
  </r>
  <r>
    <s v="RSBD-O-L3"/>
    <x v="12"/>
    <n v="3"/>
    <d v="2018-12-30T00:00:00"/>
    <n v="400"/>
    <n v="21"/>
    <n v="221"/>
  </r>
  <r>
    <s v="RSBD-O-L4"/>
    <x v="12"/>
    <n v="4"/>
    <d v="2019-12-30T00:00:00"/>
    <n v="200"/>
    <n v="14"/>
    <n v="214"/>
  </r>
  <r>
    <s v="RSBD-O-L5"/>
    <x v="12"/>
    <n v="5"/>
    <d v="2020-12-30T00:00:00"/>
    <n v="0"/>
    <n v="7"/>
    <n v="207"/>
  </r>
  <r>
    <s v="RSBD-O-M0"/>
    <x v="13"/>
    <n v="0"/>
    <d v="2016-02-10T00:00:00"/>
    <n v="1000"/>
    <n v="0"/>
    <n v="0"/>
  </r>
  <r>
    <s v="RSBD-O-M1"/>
    <x v="13"/>
    <n v="1"/>
    <d v="2017-02-10T00:00:00"/>
    <n v="1000"/>
    <n v="35"/>
    <n v="35"/>
  </r>
  <r>
    <s v="RSBD-O-M2"/>
    <x v="13"/>
    <n v="2"/>
    <d v="2018-02-10T00:00:00"/>
    <n v="1000"/>
    <n v="35"/>
    <n v="35"/>
  </r>
  <r>
    <s v="RSBD-O-M3"/>
    <x v="13"/>
    <n v="3"/>
    <d v="2019-02-10T00:00:00"/>
    <n v="0"/>
    <n v="35"/>
    <n v="1035"/>
  </r>
  <r>
    <s v="RSBD-O-N0"/>
    <x v="14"/>
    <n v="0"/>
    <d v="2016-03-03T00:00:00"/>
    <n v="1000"/>
    <n v="0"/>
    <n v="0"/>
  </r>
  <r>
    <s v="RSBD-O-N1"/>
    <x v="14"/>
    <n v="1"/>
    <d v="2017-03-03T00:00:00"/>
    <n v="1000"/>
    <n v="45"/>
    <n v="45"/>
  </r>
  <r>
    <s v="RSBD-O-N2"/>
    <x v="14"/>
    <n v="2"/>
    <d v="2018-03-03T00:00:00"/>
    <n v="1000"/>
    <n v="45"/>
    <n v="45"/>
  </r>
  <r>
    <s v="RSBD-O-N3"/>
    <x v="14"/>
    <n v="3"/>
    <d v="2019-03-03T00:00:00"/>
    <n v="1000"/>
    <n v="45"/>
    <n v="45"/>
  </r>
  <r>
    <s v="RSBD-O-N4"/>
    <x v="14"/>
    <n v="4"/>
    <d v="2020-03-03T00:00:00"/>
    <n v="1000"/>
    <n v="45"/>
    <n v="45"/>
  </r>
  <r>
    <s v="RSBD-O-N5"/>
    <x v="14"/>
    <n v="5"/>
    <d v="2021-03-03T00:00:00"/>
    <n v="1000"/>
    <n v="45"/>
    <n v="45"/>
  </r>
  <r>
    <s v="RSBD-O-N6"/>
    <x v="14"/>
    <n v="6"/>
    <d v="2022-03-03T00:00:00"/>
    <n v="1000"/>
    <n v="45"/>
    <n v="45"/>
  </r>
  <r>
    <s v="RSBD-O-N7"/>
    <x v="14"/>
    <n v="7"/>
    <d v="2023-03-03T00:00:00"/>
    <n v="0"/>
    <n v="45"/>
    <n v="1045"/>
  </r>
  <r>
    <s v="RSBD-O-P0"/>
    <x v="15"/>
    <n v="0"/>
    <d v="2016-05-06T00:00:00"/>
    <n v="1000"/>
    <n v="0"/>
    <n v="0"/>
  </r>
  <r>
    <s v="RSBD-O-P1"/>
    <x v="15"/>
    <n v="1"/>
    <d v="2017-05-06T00:00:00"/>
    <n v="1000"/>
    <n v="40"/>
    <n v="40"/>
  </r>
  <r>
    <s v="RSBD-O-P2"/>
    <x v="15"/>
    <n v="2"/>
    <d v="2018-05-06T00:00:00"/>
    <n v="1000"/>
    <n v="40"/>
    <n v="40"/>
  </r>
  <r>
    <s v="RSBD-O-P3"/>
    <x v="15"/>
    <n v="3"/>
    <d v="2019-05-06T00:00:00"/>
    <n v="1000"/>
    <n v="40"/>
    <n v="40"/>
  </r>
  <r>
    <s v="RSBD-O-P4"/>
    <x v="15"/>
    <n v="4"/>
    <d v="2020-05-06T00:00:00"/>
    <n v="1000"/>
    <n v="40"/>
    <n v="40"/>
  </r>
  <r>
    <s v="RSBD-O-P5"/>
    <x v="15"/>
    <n v="5"/>
    <d v="2021-05-06T00:00:00"/>
    <n v="0"/>
    <n v="40"/>
    <n v="1040"/>
  </r>
  <r>
    <s v="RSBD-O-R0"/>
    <x v="16"/>
    <n v="0"/>
    <d v="2016-06-03T00:00:00"/>
    <n v="1000"/>
    <n v="0"/>
    <n v="0"/>
  </r>
  <r>
    <s v="RSBD-O-R1"/>
    <x v="16"/>
    <n v="1"/>
    <d v="2017-06-03T00:00:00"/>
    <n v="1000"/>
    <n v="50"/>
    <n v="50"/>
  </r>
  <r>
    <s v="RSBD-O-R2"/>
    <x v="16"/>
    <n v="2"/>
    <d v="2018-06-03T00:00:00"/>
    <n v="1000"/>
    <n v="50"/>
    <n v="50"/>
  </r>
  <r>
    <s v="RSBD-O-R3"/>
    <x v="16"/>
    <n v="3"/>
    <d v="2019-06-03T00:00:00"/>
    <n v="1000"/>
    <n v="50"/>
    <n v="50"/>
  </r>
  <r>
    <s v="RSBD-O-R4"/>
    <x v="16"/>
    <n v="4"/>
    <d v="2020-06-03T00:00:00"/>
    <n v="1000"/>
    <n v="50"/>
    <n v="50"/>
  </r>
  <r>
    <s v="RSBD-O-R5"/>
    <x v="16"/>
    <n v="5"/>
    <d v="2021-06-03T00:00:00"/>
    <n v="1000"/>
    <n v="50"/>
    <n v="50"/>
  </r>
  <r>
    <s v="RSBD-O-R6"/>
    <x v="16"/>
    <n v="6"/>
    <d v="2022-06-03T00:00:00"/>
    <n v="1000"/>
    <n v="50"/>
    <n v="50"/>
  </r>
  <r>
    <s v="RSBD-O-R7"/>
    <x v="16"/>
    <n v="7"/>
    <d v="2023-06-03T00:00:00"/>
    <n v="1000"/>
    <n v="50"/>
    <n v="50"/>
  </r>
  <r>
    <s v="RSBD-O-R8"/>
    <x v="16"/>
    <n v="8"/>
    <d v="2024-06-03T00:00:00"/>
    <n v="1000"/>
    <n v="50"/>
    <n v="50"/>
  </r>
  <r>
    <s v="RSBD-O-R9"/>
    <x v="16"/>
    <n v="9"/>
    <d v="2025-06-03T00:00:00"/>
    <n v="1000"/>
    <n v="50"/>
    <n v="50"/>
  </r>
  <r>
    <s v="RSBD-O-R10"/>
    <x v="16"/>
    <n v="10"/>
    <d v="2026-06-03T00:00:00"/>
    <n v="0"/>
    <n v="50"/>
    <n v="1050"/>
  </r>
  <r>
    <s v="RSBD-O-S0"/>
    <x v="17"/>
    <n v="0"/>
    <d v="2016-08-03T00:00:00"/>
    <n v="1000"/>
    <n v="0"/>
    <n v="0"/>
  </r>
  <r>
    <s v="RSBD-O-S1"/>
    <x v="17"/>
    <n v="1"/>
    <d v="2017-08-03T00:00:00"/>
    <n v="1000"/>
    <n v="40"/>
    <n v="40"/>
  </r>
  <r>
    <s v="RSBD-O-S2"/>
    <x v="17"/>
    <n v="2"/>
    <d v="2018-08-03T00:00:00"/>
    <n v="1000"/>
    <n v="40"/>
    <n v="40"/>
  </r>
  <r>
    <s v="RSBD-O-S3"/>
    <x v="17"/>
    <n v="3"/>
    <d v="2019-08-03T00:00:00"/>
    <n v="1000"/>
    <n v="40"/>
    <n v="40"/>
  </r>
  <r>
    <s v="RSBD-O-S4"/>
    <x v="17"/>
    <n v="4"/>
    <d v="2020-08-03T00:00:00"/>
    <n v="1000"/>
    <n v="40"/>
    <n v="40"/>
  </r>
  <r>
    <s v="RSBD-O-S5"/>
    <x v="17"/>
    <n v="5"/>
    <d v="2021-08-03T00:00:00"/>
    <n v="0"/>
    <n v="40"/>
    <n v="1040"/>
  </r>
  <r>
    <s v="RSBD-O-T0"/>
    <x v="18"/>
    <n v="0"/>
    <d v="2016-09-07T00:00:00"/>
    <n v="1000"/>
    <n v="0"/>
    <n v="0"/>
  </r>
  <r>
    <s v="RSBD-O-T1"/>
    <x v="18"/>
    <n v="1"/>
    <d v="2017-09-07T00:00:00"/>
    <n v="1000"/>
    <n v="45"/>
    <n v="45"/>
  </r>
  <r>
    <s v="RSBD-O-T2"/>
    <x v="18"/>
    <n v="2"/>
    <d v="2018-09-07T00:00:00"/>
    <n v="1000"/>
    <n v="45"/>
    <n v="45"/>
  </r>
  <r>
    <s v="RSBD-O-T3"/>
    <x v="18"/>
    <n v="3"/>
    <d v="2019-09-07T00:00:00"/>
    <n v="1000"/>
    <n v="45"/>
    <n v="45"/>
  </r>
  <r>
    <s v="RSBD-O-T4"/>
    <x v="18"/>
    <n v="4"/>
    <d v="2020-09-07T00:00:00"/>
    <n v="1000"/>
    <n v="45"/>
    <n v="45"/>
  </r>
  <r>
    <s v="RSBD-O-T5"/>
    <x v="18"/>
    <n v="5"/>
    <d v="2021-09-07T00:00:00"/>
    <n v="1000"/>
    <n v="45"/>
    <n v="45"/>
  </r>
  <r>
    <s v="RSBD-O-T6"/>
    <x v="18"/>
    <n v="6"/>
    <d v="2022-09-07T00:00:00"/>
    <n v="1000"/>
    <n v="45"/>
    <n v="45"/>
  </r>
  <r>
    <s v="RSBD-O-T7"/>
    <x v="18"/>
    <n v="7"/>
    <d v="2023-09-07T00:00:00"/>
    <n v="0"/>
    <n v="45"/>
    <n v="1045"/>
  </r>
  <r>
    <s v="RSBD-O-U0"/>
    <x v="19"/>
    <n v="0"/>
    <d v="2016-11-03T00:00:00"/>
    <n v="1000"/>
    <n v="0"/>
    <n v="0"/>
  </r>
  <r>
    <s v="RSBD-O-U1"/>
    <x v="19"/>
    <n v="1"/>
    <d v="2017-11-03T00:00:00"/>
    <n v="1000"/>
    <n v="40"/>
    <n v="40"/>
  </r>
  <r>
    <s v="RSBD-O-U2"/>
    <x v="19"/>
    <n v="2"/>
    <d v="2018-11-03T00:00:00"/>
    <n v="1000"/>
    <n v="40"/>
    <n v="40"/>
  </r>
  <r>
    <s v="RSBD-O-U3"/>
    <x v="19"/>
    <n v="3"/>
    <d v="2019-11-03T00:00:00"/>
    <n v="1000"/>
    <n v="40"/>
    <n v="40"/>
  </r>
  <r>
    <s v="RSBD-O-U4"/>
    <x v="19"/>
    <n v="4"/>
    <d v="2020-11-03T00:00:00"/>
    <n v="1000"/>
    <n v="40"/>
    <n v="40"/>
  </r>
  <r>
    <s v="RSBD-O-U5"/>
    <x v="19"/>
    <n v="5"/>
    <d v="2021-11-03T00:00:00"/>
    <n v="0"/>
    <n v="40"/>
    <n v="1040"/>
  </r>
  <r>
    <s v="RSBD-O-V0"/>
    <x v="20"/>
    <n v="0"/>
    <d v="2016-12-07T00:00:00"/>
    <n v="1000"/>
    <n v="0"/>
    <n v="0"/>
  </r>
  <r>
    <s v="RSBD-O-V1"/>
    <x v="20"/>
    <n v="1"/>
    <d v="2017-12-07T00:00:00"/>
    <n v="1000"/>
    <n v="45"/>
    <n v="45"/>
  </r>
  <r>
    <s v="RSBD-O-V2"/>
    <x v="20"/>
    <n v="2"/>
    <d v="2018-12-07T00:00:00"/>
    <n v="1000"/>
    <n v="45"/>
    <n v="45"/>
  </r>
  <r>
    <s v="RSBD-O-V3"/>
    <x v="20"/>
    <n v="3"/>
    <d v="2019-12-07T00:00:00"/>
    <n v="1000"/>
    <n v="45"/>
    <n v="45"/>
  </r>
  <r>
    <s v="RSBD-O-V4"/>
    <x v="20"/>
    <n v="4"/>
    <d v="2020-12-07T00:00:00"/>
    <n v="1000"/>
    <n v="45"/>
    <n v="45"/>
  </r>
  <r>
    <s v="RSBD-O-V5"/>
    <x v="20"/>
    <n v="5"/>
    <d v="2021-12-07T00:00:00"/>
    <n v="1000"/>
    <n v="45"/>
    <n v="45"/>
  </r>
  <r>
    <s v="RSBD-O-V6"/>
    <x v="20"/>
    <n v="6"/>
    <d v="2022-12-07T00:00:00"/>
    <n v="1000"/>
    <n v="45"/>
    <n v="45"/>
  </r>
  <r>
    <s v="RSBD-O-V7"/>
    <x v="20"/>
    <n v="7"/>
    <d v="2023-12-07T00:00:00"/>
    <n v="0"/>
    <n v="45"/>
    <n v="1045"/>
  </r>
  <r>
    <s v="RSBD-O-Z0"/>
    <x v="21"/>
    <n v="0"/>
    <d v="2017-01-27T00:00:00"/>
    <n v="1000"/>
    <n v="0"/>
    <n v="0"/>
  </r>
  <r>
    <s v="RSBD-O-Z1"/>
    <x v="21"/>
    <n v="1"/>
    <d v="2018-01-27T00:00:00"/>
    <n v="1000"/>
    <n v="32.5"/>
    <n v="32.5"/>
  </r>
  <r>
    <s v="RSBD-O-Z2"/>
    <x v="21"/>
    <n v="2"/>
    <d v="2019-01-27T00:00:00"/>
    <n v="1000"/>
    <n v="32.5"/>
    <n v="32.5"/>
  </r>
  <r>
    <s v="RSBD-O-Z3"/>
    <x v="21"/>
    <n v="3"/>
    <d v="2020-01-27T00:00:00"/>
    <n v="0"/>
    <n v="32.5"/>
    <n v="1032.5"/>
  </r>
  <r>
    <s v="RSDS-O-A0"/>
    <x v="22"/>
    <n v="0"/>
    <d v="2008-02-28T00:00:00"/>
    <n v="1"/>
    <n v="0"/>
    <n v="0"/>
  </r>
  <r>
    <s v="RSDS-O-A1"/>
    <x v="22"/>
    <n v="1"/>
    <d v="2008-08-28T00:00:00"/>
    <n v="0.9"/>
    <n v="1.2500000000000001E-2"/>
    <n v="0.1125"/>
  </r>
  <r>
    <s v="RSDS-O-A2"/>
    <x v="22"/>
    <n v="2"/>
    <d v="2009-02-28T00:00:00"/>
    <n v="0.8"/>
    <n v="1.125E-2"/>
    <n v="0.11125"/>
  </r>
  <r>
    <s v="RSDS-O-A3"/>
    <x v="22"/>
    <n v="3"/>
    <d v="2009-08-28T00:00:00"/>
    <n v="0.7"/>
    <n v="0.01"/>
    <n v="0.11"/>
  </r>
  <r>
    <s v="RSDS-O-A4"/>
    <x v="22"/>
    <n v="4"/>
    <d v="2010-02-28T00:00:00"/>
    <n v="0.6"/>
    <n v="8.7500000000000008E-3"/>
    <n v="0.10875"/>
  </r>
  <r>
    <s v="RSDS-O-A5"/>
    <x v="22"/>
    <n v="5"/>
    <d v="2010-08-28T00:00:00"/>
    <n v="0.5"/>
    <n v="7.4999999999999997E-3"/>
    <n v="0.1075"/>
  </r>
  <r>
    <s v="RSDS-O-A6"/>
    <x v="22"/>
    <n v="6"/>
    <d v="2011-02-28T00:00:00"/>
    <n v="0.4"/>
    <n v="6.2500000000000003E-3"/>
    <n v="0.10625"/>
  </r>
  <r>
    <s v="RSDS-O-A7"/>
    <x v="22"/>
    <n v="7"/>
    <d v="2011-08-28T00:00:00"/>
    <n v="0.3"/>
    <n v="5.0000000000000001E-3"/>
    <n v="0.105"/>
  </r>
  <r>
    <s v="RSDS-O-A8"/>
    <x v="22"/>
    <n v="8"/>
    <d v="2012-02-28T00:00:00"/>
    <n v="0.2"/>
    <n v="3.7499999999999999E-3"/>
    <n v="0.10375"/>
  </r>
  <r>
    <s v="RSDS-O-A9"/>
    <x v="22"/>
    <n v="9"/>
    <d v="2012-08-28T00:00:00"/>
    <n v="0.1"/>
    <n v="2.5000000000000001E-3"/>
    <n v="0.10249999999999999"/>
  </r>
  <r>
    <s v="RSDS-O-A10"/>
    <x v="22"/>
    <n v="10"/>
    <d v="2013-02-28T00:00:00"/>
    <n v="0"/>
    <n v="1.25E-3"/>
    <n v="0.10125000000000001"/>
  </r>
  <r>
    <s v="RSDS-O-B0"/>
    <x v="23"/>
    <n v="0"/>
    <d v="2009-08-28T00:00:00"/>
    <n v="1"/>
    <n v="0"/>
    <n v="0"/>
  </r>
  <r>
    <s v="RSDS-O-B1"/>
    <x v="23"/>
    <n v="1"/>
    <d v="2010-02-28T00:00:00"/>
    <n v="0.9"/>
    <n v="1.2500000000000001E-2"/>
    <n v="0.1125"/>
  </r>
  <r>
    <s v="RSDS-O-B2"/>
    <x v="23"/>
    <n v="2"/>
    <d v="2010-08-28T00:00:00"/>
    <n v="0.8"/>
    <n v="1.125E-2"/>
    <n v="0.11125"/>
  </r>
  <r>
    <s v="RSDS-O-B3"/>
    <x v="23"/>
    <n v="3"/>
    <d v="2011-02-28T00:00:00"/>
    <n v="0.7"/>
    <n v="0.01"/>
    <n v="0.11"/>
  </r>
  <r>
    <s v="RSDS-O-B4"/>
    <x v="23"/>
    <n v="4"/>
    <d v="2011-08-28T00:00:00"/>
    <n v="0.6"/>
    <n v="8.7500000000000008E-3"/>
    <n v="0.10875"/>
  </r>
  <r>
    <s v="RSDS-O-B5"/>
    <x v="23"/>
    <n v="5"/>
    <d v="2012-02-28T00:00:00"/>
    <n v="0.5"/>
    <n v="7.4999999999999997E-3"/>
    <n v="0.1075"/>
  </r>
  <r>
    <s v="RSDS-O-B6"/>
    <x v="23"/>
    <n v="6"/>
    <d v="2012-08-28T00:00:00"/>
    <n v="0.4"/>
    <n v="6.2500000000000003E-3"/>
    <n v="0.10625"/>
  </r>
  <r>
    <s v="RSDS-O-B7"/>
    <x v="23"/>
    <n v="7"/>
    <d v="2013-02-28T00:00:00"/>
    <n v="0.3"/>
    <n v="5.0000000000000001E-3"/>
    <n v="0.105"/>
  </r>
  <r>
    <s v="RSDS-O-B8"/>
    <x v="23"/>
    <n v="8"/>
    <d v="2013-08-28T00:00:00"/>
    <n v="0.2"/>
    <n v="3.7499999999999999E-3"/>
    <n v="0.10375"/>
  </r>
  <r>
    <s v="RSDS-O-B9"/>
    <x v="23"/>
    <n v="9"/>
    <d v="2014-02-28T00:00:00"/>
    <n v="0.1"/>
    <n v="2.5000000000000001E-3"/>
    <n v="0.10249999999999999"/>
  </r>
  <r>
    <s v="RSDS-O-B10"/>
    <x v="23"/>
    <n v="10"/>
    <d v="2014-08-28T00:00:00"/>
    <n v="0"/>
    <n v="1.25E-3"/>
    <n v="0.10125000000000001"/>
  </r>
  <r>
    <s v="RSDS-O-C0"/>
    <x v="24"/>
    <n v="0"/>
    <d v="2010-09-30T00:00:00"/>
    <n v="1"/>
    <n v="0"/>
    <n v="0"/>
  </r>
  <r>
    <s v="RSDS-O-C1"/>
    <x v="24"/>
    <n v="1"/>
    <d v="2011-03-30T00:00:00"/>
    <n v="0.9"/>
    <n v="1.2500000000000001E-2"/>
    <n v="0.1125"/>
  </r>
  <r>
    <s v="RSDS-O-C2"/>
    <x v="24"/>
    <n v="2"/>
    <d v="2011-09-30T00:00:00"/>
    <n v="0.8"/>
    <n v="1.125E-2"/>
    <n v="0.11125"/>
  </r>
  <r>
    <s v="RSDS-O-C3"/>
    <x v="24"/>
    <n v="3"/>
    <d v="2012-03-30T00:00:00"/>
    <n v="0.7"/>
    <n v="0.01"/>
    <n v="0.11"/>
  </r>
  <r>
    <s v="RSDS-O-C4"/>
    <x v="24"/>
    <n v="4"/>
    <d v="2012-09-30T00:00:00"/>
    <n v="0.6"/>
    <n v="8.7500000000000008E-3"/>
    <n v="0.10875"/>
  </r>
  <r>
    <s v="RSDS-O-C5"/>
    <x v="24"/>
    <n v="5"/>
    <d v="2013-03-30T00:00:00"/>
    <n v="0.5"/>
    <n v="7.4999999999999997E-3"/>
    <n v="0.1075"/>
  </r>
  <r>
    <s v="RSDS-O-C6"/>
    <x v="24"/>
    <n v="6"/>
    <d v="2013-09-30T00:00:00"/>
    <n v="0.4"/>
    <n v="6.2500000000000003E-3"/>
    <n v="0.10625"/>
  </r>
  <r>
    <s v="RSDS-O-C7"/>
    <x v="24"/>
    <n v="7"/>
    <d v="2014-03-30T00:00:00"/>
    <n v="0.3"/>
    <n v="5.0000000000000001E-3"/>
    <n v="0.105"/>
  </r>
  <r>
    <s v="RSDS-O-C8"/>
    <x v="24"/>
    <n v="8"/>
    <d v="2014-09-30T00:00:00"/>
    <n v="0.2"/>
    <n v="3.7499999999999999E-3"/>
    <n v="0.10375"/>
  </r>
  <r>
    <s v="RSDS-O-C9"/>
    <x v="24"/>
    <n v="9"/>
    <d v="2015-03-30T00:00:00"/>
    <n v="0.1"/>
    <n v="2.5000000000000001E-3"/>
    <n v="0.10249999999999999"/>
  </r>
  <r>
    <s v="RSDS-O-C10"/>
    <x v="24"/>
    <n v="10"/>
    <d v="2015-09-30T00:00:00"/>
    <n v="0"/>
    <n v="1.25E-3"/>
    <n v="0.10125000000000001"/>
  </r>
  <r>
    <s v="RSDS-O-D0"/>
    <x v="25"/>
    <n v="0"/>
    <d v="2012-09-05T00:00:00"/>
    <n v="1"/>
    <n v="0"/>
    <n v="0"/>
  </r>
  <r>
    <s v="RSDS-O-D1"/>
    <x v="25"/>
    <n v="1"/>
    <d v="2013-03-05T00:00:00"/>
    <n v="0.9"/>
    <n v="1.2500000000000001E-2"/>
    <n v="0.1125"/>
  </r>
  <r>
    <s v="RSDS-O-D2"/>
    <x v="25"/>
    <n v="2"/>
    <d v="2013-09-05T00:00:00"/>
    <n v="0.8"/>
    <n v="1.125E-2"/>
    <n v="0.11125"/>
  </r>
  <r>
    <s v="RSDS-O-D3"/>
    <x v="25"/>
    <n v="3"/>
    <d v="2014-03-05T00:00:00"/>
    <n v="0.7"/>
    <n v="0.01"/>
    <n v="0.11"/>
  </r>
  <r>
    <s v="RSDS-O-D4"/>
    <x v="25"/>
    <n v="4"/>
    <d v="2014-09-05T00:00:00"/>
    <n v="0.6"/>
    <n v="8.7500000000000008E-3"/>
    <n v="0.10875"/>
  </r>
  <r>
    <s v="RSDS-O-D5"/>
    <x v="25"/>
    <n v="5"/>
    <d v="2015-03-05T00:00:00"/>
    <n v="0.5"/>
    <n v="7.4999999999999997E-3"/>
    <n v="0.1075"/>
  </r>
  <r>
    <s v="RSDS-O-D6"/>
    <x v="25"/>
    <n v="6"/>
    <d v="2015-09-05T00:00:00"/>
    <n v="0.4"/>
    <n v="6.2500000000000003E-3"/>
    <n v="0.10625"/>
  </r>
  <r>
    <s v="RSDS-O-D7"/>
    <x v="25"/>
    <n v="7"/>
    <d v="2016-03-05T00:00:00"/>
    <n v="0.3"/>
    <n v="5.0000000000000001E-3"/>
    <n v="0.105"/>
  </r>
  <r>
    <s v="RSDS-O-D8"/>
    <x v="25"/>
    <n v="8"/>
    <d v="2016-09-05T00:00:00"/>
    <n v="0.2"/>
    <n v="3.7499999999999999E-3"/>
    <n v="0.10375"/>
  </r>
  <r>
    <s v="RSDS-O-D9"/>
    <x v="25"/>
    <n v="9"/>
    <d v="2017-03-05T00:00:00"/>
    <n v="0.1"/>
    <n v="2.5000000000000001E-3"/>
    <n v="0.10249999999999999"/>
  </r>
  <r>
    <s v="RSDS-O-D10"/>
    <x v="25"/>
    <n v="10"/>
    <d v="2017-09-05T00:00:00"/>
    <n v="0"/>
    <n v="1.25E-3"/>
    <n v="0.10125000000000001"/>
  </r>
  <r>
    <s v="RSDS-O-E0"/>
    <x v="26"/>
    <n v="0"/>
    <d v="2013-07-30T00:00:00"/>
    <n v="1"/>
    <n v="0"/>
    <n v="0"/>
  </r>
  <r>
    <s v="RSDS-O-E1"/>
    <x v="26"/>
    <n v="1"/>
    <d v="2014-01-30T00:00:00"/>
    <n v="0.9"/>
    <n v="1.2500000000000001E-2"/>
    <n v="0.1125"/>
  </r>
  <r>
    <s v="RSDS-O-E2"/>
    <x v="26"/>
    <n v="2"/>
    <d v="2014-07-30T00:00:00"/>
    <n v="0.8"/>
    <n v="1.125E-2"/>
    <n v="0.11125"/>
  </r>
  <r>
    <s v="RSDS-O-E3"/>
    <x v="26"/>
    <n v="3"/>
    <d v="2015-01-30T00:00:00"/>
    <n v="0.7"/>
    <n v="0.01"/>
    <n v="0.11"/>
  </r>
  <r>
    <s v="RSDS-O-E4"/>
    <x v="26"/>
    <n v="4"/>
    <d v="2015-07-30T00:00:00"/>
    <n v="0.6"/>
    <n v="8.7500000000000008E-3"/>
    <n v="0.10875"/>
  </r>
  <r>
    <s v="RSDS-O-E5"/>
    <x v="26"/>
    <n v="5"/>
    <d v="2016-01-30T00:00:00"/>
    <n v="0.5"/>
    <n v="7.4999999999999997E-3"/>
    <n v="0.1075"/>
  </r>
  <r>
    <s v="RSDS-O-E6"/>
    <x v="26"/>
    <n v="6"/>
    <d v="2016-07-30T00:00:00"/>
    <n v="0.4"/>
    <n v="6.2500000000000003E-3"/>
    <n v="0.10625"/>
  </r>
  <r>
    <s v="RSDS-O-E7"/>
    <x v="26"/>
    <n v="7"/>
    <d v="2017-01-30T00:00:00"/>
    <n v="0.3"/>
    <n v="5.0000000000000001E-3"/>
    <n v="0.105"/>
  </r>
  <r>
    <s v="RSDS-O-E8"/>
    <x v="26"/>
    <n v="8"/>
    <d v="2017-07-30T00:00:00"/>
    <n v="0.2"/>
    <n v="3.7499999999999999E-3"/>
    <n v="0.10375"/>
  </r>
  <r>
    <s v="RSDS-O-E9"/>
    <x v="26"/>
    <n v="9"/>
    <d v="2018-01-30T00:00:00"/>
    <n v="0.1"/>
    <n v="2.5000000000000001E-3"/>
    <n v="0.10249999999999999"/>
  </r>
  <r>
    <s v="RSDS-O-E10"/>
    <x v="26"/>
    <n v="10"/>
    <d v="2018-07-30T00:00:00"/>
    <n v="0"/>
    <n v="1.25E-3"/>
    <n v="0.10125000000000001"/>
  </r>
  <r>
    <s v="RSDS-O-F0"/>
    <x v="27"/>
    <n v="0"/>
    <d v="2014-09-15T00:00:00"/>
    <n v="1"/>
    <n v="0"/>
    <n v="0"/>
  </r>
  <r>
    <s v="RSDS-O-F1"/>
    <x v="27"/>
    <n v="1"/>
    <d v="2015-03-15T00:00:00"/>
    <n v="0.9"/>
    <n v="1.2500000000000001E-2"/>
    <n v="0.1125"/>
  </r>
  <r>
    <s v="RSDS-O-F2"/>
    <x v="27"/>
    <n v="2"/>
    <d v="2015-09-15T00:00:00"/>
    <n v="0.8"/>
    <n v="1.125E-2"/>
    <n v="0.11125"/>
  </r>
  <r>
    <s v="RSDS-O-F3"/>
    <x v="27"/>
    <n v="3"/>
    <d v="2016-03-15T00:00:00"/>
    <n v="0.7"/>
    <n v="0.01"/>
    <n v="0.11"/>
  </r>
  <r>
    <s v="RSDS-O-F4"/>
    <x v="27"/>
    <n v="4"/>
    <d v="2016-09-15T00:00:00"/>
    <n v="0.6"/>
    <n v="8.7500000000000008E-3"/>
    <n v="0.10875"/>
  </r>
  <r>
    <s v="RSDS-O-F5"/>
    <x v="27"/>
    <n v="5"/>
    <d v="2017-03-15T00:00:00"/>
    <n v="0.5"/>
    <n v="7.4999999999999997E-3"/>
    <n v="0.1075"/>
  </r>
  <r>
    <s v="RSDS-O-F6"/>
    <x v="27"/>
    <n v="6"/>
    <d v="2017-09-15T00:00:00"/>
    <n v="0.4"/>
    <n v="6.2500000000000003E-3"/>
    <n v="0.10625"/>
  </r>
  <r>
    <s v="RSDS-O-F7"/>
    <x v="27"/>
    <n v="7"/>
    <d v="2018-03-15T00:00:00"/>
    <n v="0.3"/>
    <n v="5.0000000000000001E-3"/>
    <n v="0.105"/>
  </r>
  <r>
    <s v="RSDS-O-F8"/>
    <x v="27"/>
    <n v="8"/>
    <d v="2018-09-15T00:00:00"/>
    <n v="0.2"/>
    <n v="3.7499999999999999E-3"/>
    <n v="0.10375"/>
  </r>
  <r>
    <s v="RSDS-O-F9"/>
    <x v="27"/>
    <n v="9"/>
    <d v="2019-03-15T00:00:00"/>
    <n v="0.1"/>
    <n v="2.5000000000000001E-3"/>
    <n v="0.10249999999999999"/>
  </r>
  <r>
    <s v="RSDS-O-F10"/>
    <x v="27"/>
    <n v="10"/>
    <d v="2019-09-15T00:00:00"/>
    <n v="0"/>
    <n v="1.25E-3"/>
    <n v="0.10125000000000001"/>
  </r>
  <r>
    <s v="RSDS-O-G0"/>
    <x v="28"/>
    <n v="0"/>
    <d v="2016-08-22T00:00:00"/>
    <n v="1"/>
    <n v="0"/>
    <n v="0"/>
  </r>
  <r>
    <s v="RSDS-O-G1"/>
    <x v="28"/>
    <n v="1"/>
    <d v="2017-02-22T00:00:00"/>
    <n v="0.9"/>
    <n v="1.2500000000000001E-2"/>
    <n v="0.1125"/>
  </r>
  <r>
    <s v="RSDS-O-G2"/>
    <x v="28"/>
    <n v="2"/>
    <d v="2017-08-22T00:00:00"/>
    <n v="0.8"/>
    <n v="1.125E-2"/>
    <n v="0.11125"/>
  </r>
  <r>
    <s v="RSDS-O-G3"/>
    <x v="28"/>
    <n v="3"/>
    <d v="2018-02-22T00:00:00"/>
    <n v="0.7"/>
    <n v="0.01"/>
    <n v="0.11"/>
  </r>
  <r>
    <s v="RSDS-O-G4"/>
    <x v="28"/>
    <n v="4"/>
    <d v="2018-08-22T00:00:00"/>
    <n v="0.6"/>
    <n v="8.7500000000000008E-3"/>
    <n v="0.10875"/>
  </r>
  <r>
    <s v="RSDS-O-G5"/>
    <x v="28"/>
    <n v="5"/>
    <d v="2019-02-22T00:00:00"/>
    <n v="0.5"/>
    <n v="7.4999999999999997E-3"/>
    <n v="0.1075"/>
  </r>
  <r>
    <s v="RSDS-O-G6"/>
    <x v="28"/>
    <n v="6"/>
    <d v="2019-08-22T00:00:00"/>
    <n v="0.4"/>
    <n v="6.2500000000000003E-3"/>
    <n v="0.10625"/>
  </r>
  <r>
    <s v="RSDS-O-G7"/>
    <x v="28"/>
    <n v="7"/>
    <d v="2020-02-22T00:00:00"/>
    <n v="0.3"/>
    <n v="5.0000000000000001E-3"/>
    <n v="0.105"/>
  </r>
  <r>
    <s v="RSDS-O-G8"/>
    <x v="28"/>
    <n v="8"/>
    <d v="2020-08-22T00:00:00"/>
    <n v="0.2"/>
    <n v="3.7499999999999999E-3"/>
    <n v="0.10375"/>
  </r>
  <r>
    <s v="RSDS-O-G9"/>
    <x v="28"/>
    <n v="9"/>
    <d v="2021-02-22T00:00:00"/>
    <n v="0.1"/>
    <n v="2.5000000000000001E-3"/>
    <n v="0.10249999999999999"/>
  </r>
  <r>
    <s v="RSDS-O-G10"/>
    <x v="28"/>
    <n v="10"/>
    <d v="2021-08-22T00:00:00"/>
    <n v="0"/>
    <n v="1.25E-3"/>
    <n v="0.10125000000000001"/>
  </r>
  <r>
    <s v="RSIO-O-A0"/>
    <x v="29"/>
    <n v="0"/>
    <d v="2008-12-22T00:00:00"/>
    <n v="1"/>
    <n v="0"/>
    <n v="0"/>
  </r>
  <r>
    <s v="RSIO-O-A1"/>
    <x v="29"/>
    <n v="1"/>
    <d v="2009-12-22T00:00:00"/>
    <n v="1"/>
    <n v="1.4999999999999999E-2"/>
    <n v="1.4999999999999999E-2"/>
  </r>
  <r>
    <s v="RSIO-O-A2"/>
    <x v="29"/>
    <n v="2"/>
    <d v="2010-12-22T00:00:00"/>
    <n v="1"/>
    <n v="1.4999999999999999E-2"/>
    <n v="1.4999999999999999E-2"/>
  </r>
  <r>
    <s v="RSIO-O-A3"/>
    <x v="29"/>
    <n v="3"/>
    <d v="2011-12-22T00:00:00"/>
    <n v="1"/>
    <n v="1.4999999999999999E-2"/>
    <n v="1.4999999999999999E-2"/>
  </r>
  <r>
    <s v="RSIO-O-A4"/>
    <x v="29"/>
    <n v="4"/>
    <d v="2012-12-22T00:00:00"/>
    <n v="1"/>
    <n v="1.4999999999999999E-2"/>
    <n v="1.4999999999999999E-2"/>
  </r>
  <r>
    <s v="RSIO-O-A5"/>
    <x v="29"/>
    <n v="5"/>
    <d v="2013-12-22T00:00:00"/>
    <n v="1"/>
    <n v="1.4999999999999999E-2"/>
    <n v="1.4999999999999999E-2"/>
  </r>
  <r>
    <s v="RSIO-O-A6"/>
    <x v="29"/>
    <n v="6"/>
    <d v="2014-12-22T00:00:00"/>
    <n v="0.9"/>
    <n v="1.4999999999999999E-2"/>
    <n v="0.115"/>
  </r>
  <r>
    <s v="RSIO-O-A7"/>
    <x v="29"/>
    <n v="7"/>
    <d v="2015-12-22T00:00:00"/>
    <n v="0.8"/>
    <n v="1.35E-2"/>
    <n v="0.1135"/>
  </r>
  <r>
    <s v="RSIO-O-A8"/>
    <x v="29"/>
    <n v="8"/>
    <d v="2016-12-22T00:00:00"/>
    <n v="0.7"/>
    <n v="1.2E-2"/>
    <n v="0.112"/>
  </r>
  <r>
    <s v="RSIO-O-A9"/>
    <x v="29"/>
    <n v="9"/>
    <d v="2017-12-22T00:00:00"/>
    <n v="0.6"/>
    <n v="1.0500000000000001E-2"/>
    <n v="0.1105"/>
  </r>
  <r>
    <s v="RSIO-O-A10"/>
    <x v="29"/>
    <n v="10"/>
    <d v="2018-12-22T00:00:00"/>
    <n v="0.5"/>
    <n v="8.9999999999999993E-3"/>
    <n v="0.109"/>
  </r>
  <r>
    <s v="RSIO-O-A11"/>
    <x v="29"/>
    <n v="11"/>
    <d v="2019-12-22T00:00:00"/>
    <n v="0.4"/>
    <n v="7.4999999999999997E-3"/>
    <n v="0.1075"/>
  </r>
  <r>
    <s v="RSIO-O-A12"/>
    <x v="29"/>
    <n v="12"/>
    <d v="2020-12-22T00:00:00"/>
    <n v="0.3"/>
    <n v="6.0000000000000001E-3"/>
    <n v="0.106"/>
  </r>
  <r>
    <s v="RSIO-O-A13"/>
    <x v="29"/>
    <n v="13"/>
    <d v="2021-12-22T00:00:00"/>
    <n v="0.2"/>
    <n v="4.4999999999999997E-3"/>
    <n v="0.1045"/>
  </r>
  <r>
    <s v="RSIO-O-A14"/>
    <x v="29"/>
    <n v="14"/>
    <d v="2022-12-22T00:00:00"/>
    <n v="0.1"/>
    <n v="3.0000000000000001E-3"/>
    <n v="0.10299999999999999"/>
  </r>
  <r>
    <s v="RSIO-O-A15"/>
    <x v="29"/>
    <n v="15"/>
    <d v="2023-12-22T00:00:00"/>
    <n v="0"/>
    <n v="1.5E-3"/>
    <n v="0.10150000000000001"/>
  </r>
  <r>
    <s v="RSOD-O-A0"/>
    <x v="30"/>
    <n v="0"/>
    <d v="2007-12-31T00:00:00"/>
    <n v="1"/>
    <n v="0"/>
    <n v="0"/>
  </r>
  <r>
    <s v="RSOD-O-A1"/>
    <x v="30"/>
    <n v="1"/>
    <d v="2008-12-31T00:00:00"/>
    <n v="1"/>
    <n v="1.4999999999999999E-2"/>
    <n v="1.4999999999999999E-2"/>
  </r>
  <r>
    <s v="RSOD-O-A2"/>
    <x v="30"/>
    <n v="2"/>
    <d v="2009-12-31T00:00:00"/>
    <n v="1"/>
    <n v="1.4999999999999999E-2"/>
    <n v="1.4999999999999999E-2"/>
  </r>
  <r>
    <s v="RSOD-O-A3"/>
    <x v="30"/>
    <n v="3"/>
    <d v="2010-12-31T00:00:00"/>
    <n v="1"/>
    <n v="1.4999999999999999E-2"/>
    <n v="1.4999999999999999E-2"/>
  </r>
  <r>
    <s v="RSOD-O-A4"/>
    <x v="30"/>
    <n v="4"/>
    <d v="2011-12-31T00:00:00"/>
    <n v="1"/>
    <n v="1.4999999999999999E-2"/>
    <n v="1.4999999999999999E-2"/>
  </r>
  <r>
    <s v="RSOD-O-A5"/>
    <x v="30"/>
    <n v="5"/>
    <d v="2012-12-31T00:00:00"/>
    <n v="1"/>
    <n v="1.4999999999999999E-2"/>
    <n v="1.4999999999999999E-2"/>
  </r>
  <r>
    <s v="RSOD-O-A6"/>
    <x v="30"/>
    <n v="6"/>
    <d v="2013-12-31T00:00:00"/>
    <n v="0.9"/>
    <n v="1.4999999999999999E-2"/>
    <n v="0.115"/>
  </r>
  <r>
    <s v="RSOD-O-A7"/>
    <x v="30"/>
    <n v="7"/>
    <d v="2014-12-31T00:00:00"/>
    <n v="0.8"/>
    <n v="1.35E-2"/>
    <n v="0.1135"/>
  </r>
  <r>
    <s v="RSOD-O-A8"/>
    <x v="30"/>
    <n v="8"/>
    <d v="2015-12-31T00:00:00"/>
    <n v="0.7"/>
    <n v="1.2E-2"/>
    <n v="0.112"/>
  </r>
  <r>
    <s v="RSOD-O-A9"/>
    <x v="30"/>
    <n v="9"/>
    <d v="2016-12-31T00:00:00"/>
    <n v="0.6"/>
    <n v="1.0500000000000001E-2"/>
    <n v="0.1105"/>
  </r>
  <r>
    <s v="RSOD-O-A10"/>
    <x v="30"/>
    <n v="10"/>
    <d v="2017-12-31T00:00:00"/>
    <n v="0.5"/>
    <n v="8.9999999999999993E-3"/>
    <n v="0.109"/>
  </r>
  <r>
    <s v="RSOD-O-A11"/>
    <x v="30"/>
    <n v="11"/>
    <d v="2018-12-31T00:00:00"/>
    <n v="0.4"/>
    <n v="7.4999999999999997E-3"/>
    <n v="0.1075"/>
  </r>
  <r>
    <s v="RSOD-O-A12"/>
    <x v="30"/>
    <n v="12"/>
    <d v="2019-12-31T00:00:00"/>
    <n v="0.3"/>
    <n v="6.0000000000000001E-3"/>
    <n v="0.106"/>
  </r>
  <r>
    <s v="RSOD-O-A13"/>
    <x v="30"/>
    <n v="13"/>
    <d v="2020-12-31T00:00:00"/>
    <n v="0.2"/>
    <n v="4.4999999999999997E-3"/>
    <n v="0.1045"/>
  </r>
  <r>
    <s v="RSOD-O-A14"/>
    <x v="30"/>
    <n v="14"/>
    <d v="2021-12-31T00:00:00"/>
    <n v="0.1"/>
    <n v="3.0000000000000001E-3"/>
    <n v="0.10299999999999999"/>
  </r>
  <r>
    <s v="RSOD-O-A15"/>
    <x v="30"/>
    <n v="15"/>
    <d v="2022-12-31T00:00:00"/>
    <n v="0"/>
    <n v="1.5E-3"/>
    <n v="0.10150000000000001"/>
  </r>
  <r>
    <s v="RSOD-O-B0"/>
    <x v="31"/>
    <n v="0"/>
    <d v="2008-12-15T00:00:00"/>
    <n v="1"/>
    <n v="0"/>
    <n v="0"/>
  </r>
  <r>
    <s v="RSOD-O-B1"/>
    <x v="31"/>
    <n v="1"/>
    <d v="2009-12-15T00:00:00"/>
    <n v="1"/>
    <n v="1.4999999999999999E-2"/>
    <n v="1.4999999999999999E-2"/>
  </r>
  <r>
    <s v="RSOD-O-B2"/>
    <x v="31"/>
    <n v="2"/>
    <d v="2010-12-15T00:00:00"/>
    <n v="1"/>
    <n v="1.4999999999999999E-2"/>
    <n v="1.4999999999999999E-2"/>
  </r>
  <r>
    <s v="RSOD-O-B3"/>
    <x v="31"/>
    <n v="3"/>
    <d v="2011-12-15T00:00:00"/>
    <n v="1"/>
    <n v="1.4999999999999999E-2"/>
    <n v="1.4999999999999999E-2"/>
  </r>
  <r>
    <s v="RSOD-O-B4"/>
    <x v="31"/>
    <n v="4"/>
    <d v="2012-12-15T00:00:00"/>
    <n v="1"/>
    <n v="1.4999999999999999E-2"/>
    <n v="1.4999999999999999E-2"/>
  </r>
  <r>
    <s v="RSOD-O-B5"/>
    <x v="31"/>
    <n v="5"/>
    <d v="2013-12-15T00:00:00"/>
    <n v="1"/>
    <n v="1.4999999999999999E-2"/>
    <n v="1.4999999999999999E-2"/>
  </r>
  <r>
    <s v="RSOD-O-B6"/>
    <x v="31"/>
    <n v="6"/>
    <d v="2014-12-15T00:00:00"/>
    <n v="0.9"/>
    <n v="1.4999999999999999E-2"/>
    <n v="0.115"/>
  </r>
  <r>
    <s v="RSOD-O-B7"/>
    <x v="31"/>
    <n v="7"/>
    <d v="2015-12-15T00:00:00"/>
    <n v="0.8"/>
    <n v="1.35E-2"/>
    <n v="0.1135"/>
  </r>
  <r>
    <s v="RSOD-O-B8"/>
    <x v="31"/>
    <n v="8"/>
    <d v="2016-12-15T00:00:00"/>
    <n v="0.7"/>
    <n v="1.2E-2"/>
    <n v="0.112"/>
  </r>
  <r>
    <s v="RSOD-O-B9"/>
    <x v="31"/>
    <n v="9"/>
    <d v="2017-12-15T00:00:00"/>
    <n v="0.6"/>
    <n v="1.0500000000000001E-2"/>
    <n v="0.1105"/>
  </r>
  <r>
    <s v="RSOD-O-B10"/>
    <x v="31"/>
    <n v="10"/>
    <d v="2018-12-15T00:00:00"/>
    <n v="0.5"/>
    <n v="8.9999999999999993E-3"/>
    <n v="0.109"/>
  </r>
  <r>
    <s v="RSOD-O-B11"/>
    <x v="31"/>
    <n v="11"/>
    <d v="2019-12-15T00:00:00"/>
    <n v="0.4"/>
    <n v="7.4999999999999997E-3"/>
    <n v="0.1075"/>
  </r>
  <r>
    <s v="RSOD-O-B12"/>
    <x v="31"/>
    <n v="12"/>
    <d v="2020-12-15T00:00:00"/>
    <n v="0.3"/>
    <n v="6.0000000000000001E-3"/>
    <n v="0.106"/>
  </r>
  <r>
    <s v="RSOD-O-B13"/>
    <x v="31"/>
    <n v="13"/>
    <d v="2021-12-15T00:00:00"/>
    <n v="0.2"/>
    <n v="4.4999999999999997E-3"/>
    <n v="0.1045"/>
  </r>
  <r>
    <s v="RSOD-O-B14"/>
    <x v="31"/>
    <n v="14"/>
    <d v="2022-12-15T00:00:00"/>
    <n v="0.1"/>
    <n v="3.0000000000000001E-3"/>
    <n v="0.10299999999999999"/>
  </r>
  <r>
    <s v="RSOD-O-B15"/>
    <x v="31"/>
    <n v="15"/>
    <d v="2023-12-15T00:00:00"/>
    <n v="0"/>
    <n v="1.5E-3"/>
    <n v="0.10150000000000001"/>
  </r>
  <r>
    <s v="RSRS-O-A0"/>
    <x v="32"/>
    <n v="0"/>
    <d v="2008-06-30T00:00:00"/>
    <n v="1"/>
    <n v="0"/>
    <n v="0"/>
  </r>
  <r>
    <s v="RSRS-O-A1"/>
    <x v="32"/>
    <n v="1"/>
    <d v="2009-06-30T00:00:00"/>
    <n v="1"/>
    <n v="1.4999999999999999E-2"/>
    <n v="1.4999999999999999E-2"/>
  </r>
  <r>
    <s v="RSRS-O-A2"/>
    <x v="32"/>
    <n v="2"/>
    <d v="2010-06-30T00:00:00"/>
    <n v="1"/>
    <n v="1.4999999999999999E-2"/>
    <n v="1.4999999999999999E-2"/>
  </r>
  <r>
    <s v="RSRS-O-A3"/>
    <x v="32"/>
    <n v="3"/>
    <d v="2011-06-30T00:00:00"/>
    <n v="1"/>
    <n v="1.4999999999999999E-2"/>
    <n v="1.4999999999999999E-2"/>
  </r>
  <r>
    <s v="RSRS-O-A4"/>
    <x v="32"/>
    <n v="4"/>
    <d v="2012-06-30T00:00:00"/>
    <n v="1"/>
    <n v="1.4999999999999999E-2"/>
    <n v="1.4999999999999999E-2"/>
  </r>
  <r>
    <s v="RSRS-O-A5"/>
    <x v="32"/>
    <n v="5"/>
    <d v="2013-06-30T00:00:00"/>
    <n v="1"/>
    <n v="1.4999999999999999E-2"/>
    <n v="1.4999999999999999E-2"/>
  </r>
  <r>
    <s v="RSRS-O-A6"/>
    <x v="32"/>
    <n v="6"/>
    <d v="2014-06-30T00:00:00"/>
    <n v="0.9"/>
    <n v="1.4999999999999999E-2"/>
    <n v="0.115"/>
  </r>
  <r>
    <s v="RSRS-O-A7"/>
    <x v="32"/>
    <n v="7"/>
    <d v="2015-06-30T00:00:00"/>
    <n v="0.8"/>
    <n v="1.35E-2"/>
    <n v="0.1135"/>
  </r>
  <r>
    <s v="RSRS-O-A8"/>
    <x v="32"/>
    <n v="8"/>
    <d v="2016-06-30T00:00:00"/>
    <n v="0.7"/>
    <n v="1.2E-2"/>
    <n v="0.112"/>
  </r>
  <r>
    <s v="RSRS-O-A9"/>
    <x v="32"/>
    <n v="9"/>
    <d v="2017-06-30T00:00:00"/>
    <n v="0.6"/>
    <n v="1.0500000000000001E-2"/>
    <n v="0.1105"/>
  </r>
  <r>
    <s v="RSRS-O-A10"/>
    <x v="32"/>
    <n v="10"/>
    <d v="2018-06-30T00:00:00"/>
    <n v="0.5"/>
    <n v="8.9999999999999993E-3"/>
    <n v="0.109"/>
  </r>
  <r>
    <s v="RSRS-O-A11"/>
    <x v="32"/>
    <n v="11"/>
    <d v="2019-06-30T00:00:00"/>
    <n v="0.4"/>
    <n v="7.4999999999999997E-3"/>
    <n v="0.1075"/>
  </r>
  <r>
    <s v="RSRS-O-A12"/>
    <x v="32"/>
    <n v="12"/>
    <d v="2020-06-30T00:00:00"/>
    <n v="0.3"/>
    <n v="6.0000000000000001E-3"/>
    <n v="0.106"/>
  </r>
  <r>
    <s v="RSRS-O-A13"/>
    <x v="32"/>
    <n v="13"/>
    <d v="2021-06-30T00:00:00"/>
    <n v="0.2"/>
    <n v="4.4999999999999997E-3"/>
    <n v="0.1045"/>
  </r>
  <r>
    <s v="RSRS-O-A14"/>
    <x v="32"/>
    <n v="14"/>
    <d v="2022-06-30T00:00:00"/>
    <n v="0.1"/>
    <n v="3.0000000000000001E-3"/>
    <n v="0.10299999999999999"/>
  </r>
  <r>
    <s v="RSRS-O-A15"/>
    <x v="32"/>
    <n v="15"/>
    <d v="2023-06-30T00:00:00"/>
    <n v="0"/>
    <n v="1.5E-3"/>
    <n v="0.10150000000000001"/>
  </r>
  <r>
    <s v="RSRS-O-B0"/>
    <x v="33"/>
    <n v="0"/>
    <d v="2008-12-15T00:00:00"/>
    <n v="1"/>
    <n v="0"/>
    <n v="0"/>
  </r>
  <r>
    <s v="RSRS-O-B1"/>
    <x v="33"/>
    <n v="1"/>
    <d v="2009-12-15T00:00:00"/>
    <n v="1"/>
    <n v="1.4999999999999999E-2"/>
    <n v="1.4999999999999999E-2"/>
  </r>
  <r>
    <s v="RSRS-O-B2"/>
    <x v="33"/>
    <n v="2"/>
    <d v="2010-12-15T00:00:00"/>
    <n v="1"/>
    <n v="1.4999999999999999E-2"/>
    <n v="1.4999999999999999E-2"/>
  </r>
  <r>
    <s v="RSRS-O-B3"/>
    <x v="33"/>
    <n v="3"/>
    <d v="2011-12-15T00:00:00"/>
    <n v="1"/>
    <n v="1.4999999999999999E-2"/>
    <n v="1.4999999999999999E-2"/>
  </r>
  <r>
    <s v="RSRS-O-B4"/>
    <x v="33"/>
    <n v="4"/>
    <d v="2012-12-15T00:00:00"/>
    <n v="1"/>
    <n v="1.4999999999999999E-2"/>
    <n v="1.4999999999999999E-2"/>
  </r>
  <r>
    <s v="RSRS-O-B5"/>
    <x v="33"/>
    <n v="5"/>
    <d v="2013-12-15T00:00:00"/>
    <n v="1"/>
    <n v="1.4999999999999999E-2"/>
    <n v="1.4999999999999999E-2"/>
  </r>
  <r>
    <s v="RSRS-O-B6"/>
    <x v="33"/>
    <n v="6"/>
    <d v="2014-12-15T00:00:00"/>
    <n v="0.9"/>
    <n v="1.4999999999999999E-2"/>
    <n v="0.115"/>
  </r>
  <r>
    <s v="RSRS-O-B7"/>
    <x v="33"/>
    <n v="7"/>
    <d v="2015-12-15T00:00:00"/>
    <n v="0.8"/>
    <n v="1.35E-2"/>
    <n v="0.1135"/>
  </r>
  <r>
    <s v="RSRS-O-B8"/>
    <x v="33"/>
    <n v="8"/>
    <d v="2016-12-15T00:00:00"/>
    <n v="0.7"/>
    <n v="1.2E-2"/>
    <n v="0.112"/>
  </r>
  <r>
    <s v="RSRS-O-B9"/>
    <x v="33"/>
    <n v="9"/>
    <d v="2017-12-15T00:00:00"/>
    <n v="0.6"/>
    <n v="1.0500000000000001E-2"/>
    <n v="0.1105"/>
  </r>
  <r>
    <s v="RSRS-O-B10"/>
    <x v="33"/>
    <n v="10"/>
    <d v="2018-12-15T00:00:00"/>
    <n v="0.5"/>
    <n v="8.9999999999999993E-3"/>
    <n v="0.109"/>
  </r>
  <r>
    <s v="RSRS-O-B11"/>
    <x v="33"/>
    <n v="11"/>
    <d v="2019-12-15T00:00:00"/>
    <n v="0.4"/>
    <n v="7.4999999999999997E-3"/>
    <n v="0.1075"/>
  </r>
  <r>
    <s v="RSRS-O-B12"/>
    <x v="33"/>
    <n v="12"/>
    <d v="2020-12-15T00:00:00"/>
    <n v="0.3"/>
    <n v="6.0000000000000001E-3"/>
    <n v="0.106"/>
  </r>
  <r>
    <s v="RSRS-O-B13"/>
    <x v="33"/>
    <n v="13"/>
    <d v="2021-12-15T00:00:00"/>
    <n v="0.2"/>
    <n v="4.4999999999999997E-3"/>
    <n v="0.1045"/>
  </r>
  <r>
    <s v="RSRS-O-B14"/>
    <x v="33"/>
    <n v="14"/>
    <d v="2022-12-15T00:00:00"/>
    <n v="0.1"/>
    <n v="3.0000000000000001E-3"/>
    <n v="0.10299999999999999"/>
  </r>
  <r>
    <s v="RSRS-O-B15"/>
    <x v="33"/>
    <n v="15"/>
    <d v="2023-12-15T00:00:00"/>
    <n v="0"/>
    <n v="1.5E-3"/>
    <n v="0.10150000000000001"/>
  </r>
  <r>
    <s v="RSRS-O-C0"/>
    <x v="34"/>
    <n v="0"/>
    <d v="2009-10-30T00:00:00"/>
    <n v="1"/>
    <n v="0"/>
    <n v="0"/>
  </r>
  <r>
    <s v="RSRS-O-C1"/>
    <x v="34"/>
    <n v="1"/>
    <d v="2010-10-30T00:00:00"/>
    <n v="1"/>
    <n v="1.4999999999999999E-2"/>
    <n v="1.4999999999999999E-2"/>
  </r>
  <r>
    <s v="RSRS-O-C2"/>
    <x v="34"/>
    <n v="2"/>
    <d v="2011-10-30T00:00:00"/>
    <n v="1"/>
    <n v="1.4999999999999999E-2"/>
    <n v="1.4999999999999999E-2"/>
  </r>
  <r>
    <s v="RSRS-O-C3"/>
    <x v="34"/>
    <n v="3"/>
    <d v="2012-10-30T00:00:00"/>
    <n v="1"/>
    <n v="1.4999999999999999E-2"/>
    <n v="1.4999999999999999E-2"/>
  </r>
  <r>
    <s v="RSRS-O-C4"/>
    <x v="34"/>
    <n v="4"/>
    <d v="2013-10-30T00:00:00"/>
    <n v="1"/>
    <n v="1.4999999999999999E-2"/>
    <n v="1.4999999999999999E-2"/>
  </r>
  <r>
    <s v="RSRS-O-C5"/>
    <x v="34"/>
    <n v="5"/>
    <d v="2014-10-30T00:00:00"/>
    <n v="0.9"/>
    <n v="1.4999999999999999E-2"/>
    <n v="0.115"/>
  </r>
  <r>
    <s v="RSRS-O-C6"/>
    <x v="34"/>
    <n v="6"/>
    <d v="2015-10-30T00:00:00"/>
    <n v="0.8"/>
    <n v="1.35E-2"/>
    <n v="0.1135"/>
  </r>
  <r>
    <s v="RSRS-O-C7"/>
    <x v="34"/>
    <n v="7"/>
    <d v="2016-10-30T00:00:00"/>
    <n v="0.7"/>
    <n v="1.2E-2"/>
    <n v="0.112"/>
  </r>
  <r>
    <s v="RSRS-O-C8"/>
    <x v="34"/>
    <n v="8"/>
    <d v="2017-10-30T00:00:00"/>
    <n v="0.6"/>
    <n v="1.0500000000000001E-2"/>
    <n v="0.1105"/>
  </r>
  <r>
    <s v="RSRS-O-C9"/>
    <x v="34"/>
    <n v="9"/>
    <d v="2018-10-30T00:00:00"/>
    <n v="0.5"/>
    <n v="8.9999999999999993E-3"/>
    <n v="0.109"/>
  </r>
  <r>
    <s v="RSRS-O-C10"/>
    <x v="34"/>
    <n v="10"/>
    <d v="2019-10-30T00:00:00"/>
    <n v="0.4"/>
    <n v="7.4999999999999997E-3"/>
    <n v="0.1075"/>
  </r>
  <r>
    <s v="RSRS-O-C11"/>
    <x v="34"/>
    <n v="11"/>
    <d v="2020-10-30T00:00:00"/>
    <n v="0.3"/>
    <n v="6.0000000000000001E-3"/>
    <n v="0.106"/>
  </r>
  <r>
    <s v="RSRS-O-C12"/>
    <x v="34"/>
    <n v="12"/>
    <d v="2021-10-30T00:00:00"/>
    <n v="0.2"/>
    <n v="4.4999999999999997E-3"/>
    <n v="0.1045"/>
  </r>
  <r>
    <s v="RSRS-O-C13"/>
    <x v="34"/>
    <n v="13"/>
    <d v="2022-10-30T00:00:00"/>
    <n v="0.1"/>
    <n v="3.0000000000000001E-3"/>
    <n v="0.10299999999999999"/>
  </r>
  <r>
    <s v="RSRS-O-C14"/>
    <x v="34"/>
    <n v="14"/>
    <d v="2023-10-30T00:00:00"/>
    <n v="0"/>
    <n v="1.5E-3"/>
    <n v="0.10150000000000001"/>
  </r>
  <r>
    <s v="RSRS-O-D0"/>
    <x v="35"/>
    <n v="0"/>
    <d v="2010-06-15T00:00:00"/>
    <n v="1"/>
    <n v="0"/>
    <n v="0"/>
  </r>
  <r>
    <s v="RSRS-O-D1"/>
    <x v="35"/>
    <n v="1"/>
    <d v="2011-06-15T00:00:00"/>
    <n v="1"/>
    <n v="1.4999999999999999E-2"/>
    <n v="1.4999999999999999E-2"/>
  </r>
  <r>
    <s v="RSRS-O-D2"/>
    <x v="35"/>
    <n v="2"/>
    <d v="2012-06-15T00:00:00"/>
    <n v="1"/>
    <n v="1.4999999999999999E-2"/>
    <n v="1.4999999999999999E-2"/>
  </r>
  <r>
    <s v="RSRS-O-D3"/>
    <x v="35"/>
    <n v="3"/>
    <d v="2013-06-15T00:00:00"/>
    <n v="1"/>
    <n v="1.4999999999999999E-2"/>
    <n v="1.4999999999999999E-2"/>
  </r>
  <r>
    <s v="RSRS-O-D4"/>
    <x v="35"/>
    <n v="4"/>
    <d v="2014-06-15T00:00:00"/>
    <n v="1"/>
    <n v="1.4999999999999999E-2"/>
    <n v="1.4999999999999999E-2"/>
  </r>
  <r>
    <s v="RSRS-O-D5"/>
    <x v="35"/>
    <n v="5"/>
    <d v="2015-06-15T00:00:00"/>
    <n v="0.9"/>
    <n v="1.4999999999999999E-2"/>
    <n v="0.115"/>
  </r>
  <r>
    <s v="RSRS-O-D6"/>
    <x v="35"/>
    <n v="6"/>
    <d v="2016-06-15T00:00:00"/>
    <n v="0.8"/>
    <n v="1.35E-2"/>
    <n v="0.1135"/>
  </r>
  <r>
    <s v="RSRS-O-D7"/>
    <x v="35"/>
    <n v="7"/>
    <d v="2017-06-15T00:00:00"/>
    <n v="0.7"/>
    <n v="1.2E-2"/>
    <n v="0.112"/>
  </r>
  <r>
    <s v="RSRS-O-D8"/>
    <x v="35"/>
    <n v="8"/>
    <d v="2018-06-15T00:00:00"/>
    <n v="0.6"/>
    <n v="1.0500000000000001E-2"/>
    <n v="0.1105"/>
  </r>
  <r>
    <s v="RSRS-O-D9"/>
    <x v="35"/>
    <n v="9"/>
    <d v="2019-06-15T00:00:00"/>
    <n v="0.5"/>
    <n v="8.9999999999999993E-3"/>
    <n v="0.109"/>
  </r>
  <r>
    <s v="RSRS-O-D10"/>
    <x v="35"/>
    <n v="10"/>
    <d v="2020-06-15T00:00:00"/>
    <n v="0.4"/>
    <n v="7.4999999999999997E-3"/>
    <n v="0.1075"/>
  </r>
  <r>
    <s v="RSRS-O-D11"/>
    <x v="35"/>
    <n v="11"/>
    <d v="2021-06-15T00:00:00"/>
    <n v="0.3"/>
    <n v="6.0000000000000001E-3"/>
    <n v="0.106"/>
  </r>
  <r>
    <s v="RSRS-O-D12"/>
    <x v="35"/>
    <n v="12"/>
    <d v="2022-06-15T00:00:00"/>
    <n v="0.2"/>
    <n v="4.4999999999999997E-3"/>
    <n v="0.1045"/>
  </r>
  <r>
    <s v="RSRS-O-D13"/>
    <x v="35"/>
    <n v="13"/>
    <d v="2023-06-15T00:00:00"/>
    <n v="0.1"/>
    <n v="3.0000000000000001E-3"/>
    <n v="0.10299999999999999"/>
  </r>
  <r>
    <s v="RSRS-O-D14"/>
    <x v="35"/>
    <n v="14"/>
    <d v="2024-06-15T00:00:00"/>
    <n v="0"/>
    <n v="1.5E-3"/>
    <n v="0.10150000000000001"/>
  </r>
  <r>
    <s v="RSRS-O-E0"/>
    <x v="36"/>
    <n v="0"/>
    <d v="2011-06-09T00:00:00"/>
    <n v="1"/>
    <n v="0"/>
    <n v="0"/>
  </r>
  <r>
    <s v="RSRS-O-E1"/>
    <x v="36"/>
    <n v="1"/>
    <d v="2012-06-09T00:00:00"/>
    <n v="1"/>
    <n v="1.4999999999999999E-2"/>
    <n v="1.4999999999999999E-2"/>
  </r>
  <r>
    <s v="RSRS-O-E2"/>
    <x v="36"/>
    <n v="2"/>
    <d v="2013-06-09T00:00:00"/>
    <n v="1"/>
    <n v="1.4999999999999999E-2"/>
    <n v="1.4999999999999999E-2"/>
  </r>
  <r>
    <s v="RSRS-O-E3"/>
    <x v="36"/>
    <n v="3"/>
    <d v="2014-06-09T00:00:00"/>
    <n v="1"/>
    <n v="1.4999999999999999E-2"/>
    <n v="1.4999999999999999E-2"/>
  </r>
  <r>
    <s v="RSRS-O-E4"/>
    <x v="36"/>
    <n v="4"/>
    <d v="2015-06-09T00:00:00"/>
    <n v="1"/>
    <n v="1.4999999999999999E-2"/>
    <n v="1.4999999999999999E-2"/>
  </r>
  <r>
    <s v="RSRS-O-E5"/>
    <x v="36"/>
    <n v="5"/>
    <d v="2016-06-09T00:00:00"/>
    <n v="0.9"/>
    <n v="1.4999999999999999E-2"/>
    <n v="0.115"/>
  </r>
  <r>
    <s v="RSRS-O-E6"/>
    <x v="36"/>
    <n v="6"/>
    <d v="2017-06-09T00:00:00"/>
    <n v="0.8"/>
    <n v="1.35E-2"/>
    <n v="0.1135"/>
  </r>
  <r>
    <s v="RSRS-O-E7"/>
    <x v="36"/>
    <n v="7"/>
    <d v="2018-06-09T00:00:00"/>
    <n v="0.7"/>
    <n v="1.2E-2"/>
    <n v="0.112"/>
  </r>
  <r>
    <s v="RSRS-O-E8"/>
    <x v="36"/>
    <n v="8"/>
    <d v="2019-06-09T00:00:00"/>
    <n v="0.6"/>
    <n v="1.0500000000000001E-2"/>
    <n v="0.1105"/>
  </r>
  <r>
    <s v="RSRS-O-E9"/>
    <x v="36"/>
    <n v="9"/>
    <d v="2020-06-09T00:00:00"/>
    <n v="0.5"/>
    <n v="8.9999999999999993E-3"/>
    <n v="0.109"/>
  </r>
  <r>
    <s v="RSRS-O-E10"/>
    <x v="36"/>
    <n v="10"/>
    <d v="2021-06-09T00:00:00"/>
    <n v="0.4"/>
    <n v="7.4999999999999997E-3"/>
    <n v="0.1075"/>
  </r>
  <r>
    <s v="RSRS-O-E11"/>
    <x v="36"/>
    <n v="11"/>
    <d v="2022-06-09T00:00:00"/>
    <n v="0.3"/>
    <n v="6.0000000000000001E-3"/>
    <n v="0.106"/>
  </r>
  <r>
    <s v="RSRS-O-E12"/>
    <x v="36"/>
    <n v="12"/>
    <d v="2023-06-09T00:00:00"/>
    <n v="0.2"/>
    <n v="4.4999999999999997E-3"/>
    <n v="0.1045"/>
  </r>
  <r>
    <s v="RSRS-O-E13"/>
    <x v="36"/>
    <n v="13"/>
    <d v="2024-06-09T00:00:00"/>
    <n v="0.1"/>
    <n v="3.0000000000000001E-3"/>
    <n v="0.10299999999999999"/>
  </r>
  <r>
    <s v="RSRS-O-E14"/>
    <x v="36"/>
    <n v="14"/>
    <d v="2025-06-09T00:00:00"/>
    <n v="0"/>
    <n v="1.5E-3"/>
    <n v="0.10150000000000001"/>
  </r>
  <r>
    <s v="RSRS-O-F0"/>
    <x v="37"/>
    <n v="0"/>
    <d v="2012-05-31T00:00:00"/>
    <n v="1"/>
    <n v="0"/>
    <n v="0"/>
  </r>
  <r>
    <s v="RSRS-O-F1"/>
    <x v="37"/>
    <n v="1"/>
    <d v="2013-05-31T00:00:00"/>
    <n v="1"/>
    <n v="1.4999999999999999E-2"/>
    <n v="1.4999999999999999E-2"/>
  </r>
  <r>
    <s v="RSRS-O-F2"/>
    <x v="37"/>
    <n v="2"/>
    <d v="2014-05-31T00:00:00"/>
    <n v="1"/>
    <n v="1.4999999999999999E-2"/>
    <n v="1.4999999999999999E-2"/>
  </r>
  <r>
    <s v="RSRS-O-F3"/>
    <x v="37"/>
    <n v="3"/>
    <d v="2015-05-31T00:00:00"/>
    <n v="1"/>
    <n v="1.4999999999999999E-2"/>
    <n v="1.4999999999999999E-2"/>
  </r>
  <r>
    <s v="RSRS-O-F4"/>
    <x v="37"/>
    <n v="4"/>
    <d v="2016-05-31T00:00:00"/>
    <n v="0.9"/>
    <n v="1.4999999999999999E-2"/>
    <n v="0.115"/>
  </r>
  <r>
    <s v="RSRS-O-F5"/>
    <x v="37"/>
    <n v="5"/>
    <d v="2017-05-31T00:00:00"/>
    <n v="0.8"/>
    <n v="1.35E-2"/>
    <n v="0.1135"/>
  </r>
  <r>
    <s v="RSRS-O-F6"/>
    <x v="37"/>
    <n v="6"/>
    <d v="2018-05-31T00:00:00"/>
    <n v="0.7"/>
    <n v="1.2E-2"/>
    <n v="0.112"/>
  </r>
  <r>
    <s v="RSRS-O-F7"/>
    <x v="37"/>
    <n v="7"/>
    <d v="2019-05-31T00:00:00"/>
    <n v="0.6"/>
    <n v="1.0500000000000001E-2"/>
    <n v="0.1105"/>
  </r>
  <r>
    <s v="RSRS-O-F8"/>
    <x v="37"/>
    <n v="8"/>
    <d v="2020-05-31T00:00:00"/>
    <n v="0.5"/>
    <n v="8.9999999999999993E-3"/>
    <n v="0.109"/>
  </r>
  <r>
    <s v="RSRS-O-F9"/>
    <x v="37"/>
    <n v="9"/>
    <d v="2021-05-31T00:00:00"/>
    <n v="0.4"/>
    <n v="7.4999999999999997E-3"/>
    <n v="0.1075"/>
  </r>
  <r>
    <s v="RSRS-O-F10"/>
    <x v="37"/>
    <n v="10"/>
    <d v="2022-05-31T00:00:00"/>
    <n v="0.3"/>
    <n v="6.0000000000000001E-3"/>
    <n v="0.106"/>
  </r>
  <r>
    <s v="RSRS-O-F11"/>
    <x v="37"/>
    <n v="11"/>
    <d v="2023-05-31T00:00:00"/>
    <n v="0.2"/>
    <n v="4.4999999999999997E-3"/>
    <n v="0.1045"/>
  </r>
  <r>
    <s v="RSRS-O-F12"/>
    <x v="37"/>
    <n v="12"/>
    <d v="2024-05-31T00:00:00"/>
    <n v="0.1"/>
    <n v="3.0000000000000001E-3"/>
    <n v="0.10299999999999999"/>
  </r>
  <r>
    <s v="RSRS-O-F13"/>
    <x v="37"/>
    <n v="13"/>
    <d v="2025-05-31T00:00:00"/>
    <n v="0"/>
    <n v="1.5E-3"/>
    <n v="0.10150000000000001"/>
  </r>
  <r>
    <s v="RSRS-O-G0"/>
    <x v="38"/>
    <n v="0"/>
    <d v="2012-12-24T00:00:00"/>
    <n v="1"/>
    <n v="0"/>
    <n v="0"/>
  </r>
  <r>
    <s v="RSRS-O-G1"/>
    <x v="38"/>
    <n v="1"/>
    <d v="2013-12-24T00:00:00"/>
    <n v="1"/>
    <n v="1.4999999999999999E-2"/>
    <n v="1.4999999999999999E-2"/>
  </r>
  <r>
    <s v="RSRS-O-G2"/>
    <x v="38"/>
    <n v="2"/>
    <d v="2014-12-24T00:00:00"/>
    <n v="1"/>
    <n v="1.4999999999999999E-2"/>
    <n v="1.4999999999999999E-2"/>
  </r>
  <r>
    <s v="RSRS-O-G3"/>
    <x v="38"/>
    <n v="3"/>
    <d v="2015-12-24T00:00:00"/>
    <n v="1"/>
    <n v="1.4999999999999999E-2"/>
    <n v="1.4999999999999999E-2"/>
  </r>
  <r>
    <s v="RSRS-O-G4"/>
    <x v="38"/>
    <n v="4"/>
    <d v="2016-12-24T00:00:00"/>
    <n v="0.9"/>
    <n v="1.4999999999999999E-2"/>
    <n v="0.115"/>
  </r>
  <r>
    <s v="RSRS-O-G5"/>
    <x v="38"/>
    <n v="5"/>
    <d v="2017-12-24T00:00:00"/>
    <n v="0.8"/>
    <n v="1.35E-2"/>
    <n v="0.1135"/>
  </r>
  <r>
    <s v="RSRS-O-G6"/>
    <x v="38"/>
    <n v="6"/>
    <d v="2018-12-24T00:00:00"/>
    <n v="0.7"/>
    <n v="1.2E-2"/>
    <n v="0.112"/>
  </r>
  <r>
    <s v="RSRS-O-G7"/>
    <x v="38"/>
    <n v="7"/>
    <d v="2019-12-24T00:00:00"/>
    <n v="0.6"/>
    <n v="1.0500000000000001E-2"/>
    <n v="0.1105"/>
  </r>
  <r>
    <s v="RSRS-O-G8"/>
    <x v="38"/>
    <n v="8"/>
    <d v="2020-12-24T00:00:00"/>
    <n v="0.5"/>
    <n v="8.9999999999999993E-3"/>
    <n v="0.109"/>
  </r>
  <r>
    <s v="RSRS-O-G9"/>
    <x v="38"/>
    <n v="9"/>
    <d v="2021-12-24T00:00:00"/>
    <n v="0.4"/>
    <n v="7.4999999999999997E-3"/>
    <n v="0.1075"/>
  </r>
  <r>
    <s v="RSRS-O-G10"/>
    <x v="38"/>
    <n v="10"/>
    <d v="2022-12-24T00:00:00"/>
    <n v="0.3"/>
    <n v="6.0000000000000001E-3"/>
    <n v="0.106"/>
  </r>
  <r>
    <s v="RSRS-O-G11"/>
    <x v="38"/>
    <n v="11"/>
    <d v="2023-12-24T00:00:00"/>
    <n v="0.2"/>
    <n v="4.4999999999999997E-3"/>
    <n v="0.1045"/>
  </r>
  <r>
    <s v="RSRS-O-G12"/>
    <x v="38"/>
    <n v="12"/>
    <d v="2024-12-24T00:00:00"/>
    <n v="0.1"/>
    <n v="3.0000000000000001E-3"/>
    <n v="0.10299999999999999"/>
  </r>
  <r>
    <s v="RSRS-O-G13"/>
    <x v="38"/>
    <n v="13"/>
    <d v="2025-12-24T00:00:00"/>
    <n v="0"/>
    <n v="1.5E-3"/>
    <n v="0.10150000000000001"/>
  </r>
  <r>
    <s v="RSRS-O-H0"/>
    <x v="39"/>
    <n v="0"/>
    <d v="2013-09-25T00:00:00"/>
    <n v="1"/>
    <n v="0"/>
    <n v="0"/>
  </r>
  <r>
    <s v="RSRS-O-H1"/>
    <x v="39"/>
    <n v="1"/>
    <d v="2014-09-25T00:00:00"/>
    <n v="1"/>
    <n v="1.4999999999999999E-2"/>
    <n v="1.4999999999999999E-2"/>
  </r>
  <r>
    <s v="RSRS-O-H2"/>
    <x v="39"/>
    <n v="2"/>
    <d v="2015-09-25T00:00:00"/>
    <n v="1"/>
    <n v="1.4999999999999999E-2"/>
    <n v="1.4999999999999999E-2"/>
  </r>
  <r>
    <s v="RSRS-O-H3"/>
    <x v="39"/>
    <n v="3"/>
    <d v="2016-09-25T00:00:00"/>
    <n v="1"/>
    <n v="1.4999999999999999E-2"/>
    <n v="1.4999999999999999E-2"/>
  </r>
  <r>
    <s v="RSRS-O-H4"/>
    <x v="39"/>
    <n v="4"/>
    <d v="2017-09-25T00:00:00"/>
    <n v="0.9"/>
    <n v="1.4999999999999999E-2"/>
    <n v="0.115"/>
  </r>
  <r>
    <s v="RSRS-O-H5"/>
    <x v="39"/>
    <n v="5"/>
    <d v="2018-09-25T00:00:00"/>
    <n v="0.8"/>
    <n v="1.35E-2"/>
    <n v="0.1135"/>
  </r>
  <r>
    <s v="RSRS-O-H6"/>
    <x v="39"/>
    <n v="6"/>
    <d v="2019-09-25T00:00:00"/>
    <n v="0.7"/>
    <n v="1.2E-2"/>
    <n v="0.112"/>
  </r>
  <r>
    <s v="RSRS-O-H7"/>
    <x v="39"/>
    <n v="7"/>
    <d v="2020-09-25T00:00:00"/>
    <n v="0.6"/>
    <n v="1.0500000000000001E-2"/>
    <n v="0.1105"/>
  </r>
  <r>
    <s v="RSRS-O-H8"/>
    <x v="39"/>
    <n v="8"/>
    <d v="2021-09-25T00:00:00"/>
    <n v="0.5"/>
    <n v="8.9999999999999993E-3"/>
    <n v="0.109"/>
  </r>
  <r>
    <s v="RSRS-O-H9"/>
    <x v="39"/>
    <n v="9"/>
    <d v="2022-09-25T00:00:00"/>
    <n v="0.4"/>
    <n v="7.4999999999999997E-3"/>
    <n v="0.1075"/>
  </r>
  <r>
    <s v="RSRS-O-H10"/>
    <x v="39"/>
    <n v="10"/>
    <d v="2023-09-25T00:00:00"/>
    <n v="0.3"/>
    <n v="6.0000000000000001E-3"/>
    <n v="0.106"/>
  </r>
  <r>
    <s v="RSRS-O-H11"/>
    <x v="39"/>
    <n v="11"/>
    <d v="2024-09-25T00:00:00"/>
    <n v="0.2"/>
    <n v="4.4999999999999997E-3"/>
    <n v="0.1045"/>
  </r>
  <r>
    <s v="RSRS-O-H12"/>
    <x v="39"/>
    <n v="12"/>
    <d v="2025-09-25T00:00:00"/>
    <n v="0.1"/>
    <n v="3.0000000000000001E-3"/>
    <n v="0.10299999999999999"/>
  </r>
  <r>
    <s v="RSRS-O-H13"/>
    <x v="39"/>
    <n v="13"/>
    <d v="2026-09-25T00:00:00"/>
    <n v="0"/>
    <n v="1.5E-3"/>
    <n v="0.10150000000000001"/>
  </r>
  <r>
    <s v="RSRS-O-I0"/>
    <x v="40"/>
    <n v="0"/>
    <d v="2014-09-26T00:00:00"/>
    <n v="1"/>
    <n v="0"/>
    <n v="0"/>
  </r>
  <r>
    <s v="RSRS-O-I1"/>
    <x v="40"/>
    <n v="1"/>
    <d v="2015-09-26T00:00:00"/>
    <n v="1"/>
    <n v="1.4999999999999999E-2"/>
    <n v="1.4999999999999999E-2"/>
  </r>
  <r>
    <s v="RSRS-O-I2"/>
    <x v="40"/>
    <n v="2"/>
    <d v="2016-09-26T00:00:00"/>
    <n v="1"/>
    <n v="1.4999999999999999E-2"/>
    <n v="1.4999999999999999E-2"/>
  </r>
  <r>
    <s v="RSRS-O-I3"/>
    <x v="40"/>
    <n v="3"/>
    <d v="2017-09-26T00:00:00"/>
    <n v="1"/>
    <n v="1.4999999999999999E-2"/>
    <n v="1.4999999999999999E-2"/>
  </r>
  <r>
    <s v="RSRS-O-I4"/>
    <x v="40"/>
    <n v="4"/>
    <d v="2018-09-26T00:00:00"/>
    <n v="0.9"/>
    <n v="1.4999999999999999E-2"/>
    <n v="0.115"/>
  </r>
  <r>
    <s v="RSRS-O-I5"/>
    <x v="40"/>
    <n v="5"/>
    <d v="2019-09-26T00:00:00"/>
    <n v="0.8"/>
    <n v="1.35E-2"/>
    <n v="0.1135"/>
  </r>
  <r>
    <s v="RSRS-O-I6"/>
    <x v="40"/>
    <n v="6"/>
    <d v="2020-09-26T00:00:00"/>
    <n v="0.7"/>
    <n v="1.2E-2"/>
    <n v="0.112"/>
  </r>
  <r>
    <s v="RSRS-O-I7"/>
    <x v="40"/>
    <n v="7"/>
    <d v="2021-09-26T00:00:00"/>
    <n v="0.6"/>
    <n v="1.0500000000000001E-2"/>
    <n v="0.1105"/>
  </r>
  <r>
    <s v="RSRS-O-I8"/>
    <x v="40"/>
    <n v="8"/>
    <d v="2022-09-26T00:00:00"/>
    <n v="0.5"/>
    <n v="8.9999999999999993E-3"/>
    <n v="0.109"/>
  </r>
  <r>
    <s v="RSRS-O-I9"/>
    <x v="40"/>
    <n v="9"/>
    <d v="2023-09-26T00:00:00"/>
    <n v="0.4"/>
    <n v="7.4999999999999997E-3"/>
    <n v="0.1075"/>
  </r>
  <r>
    <s v="RSRS-O-I10"/>
    <x v="40"/>
    <n v="10"/>
    <d v="2024-09-26T00:00:00"/>
    <n v="0.3"/>
    <n v="6.0000000000000001E-3"/>
    <n v="0.106"/>
  </r>
  <r>
    <s v="RSRS-O-I11"/>
    <x v="40"/>
    <n v="11"/>
    <d v="2025-09-26T00:00:00"/>
    <n v="0.2"/>
    <n v="4.4999999999999997E-3"/>
    <n v="0.1045"/>
  </r>
  <r>
    <s v="RSRS-O-I12"/>
    <x v="40"/>
    <n v="12"/>
    <d v="2026-09-26T00:00:00"/>
    <n v="0.1"/>
    <n v="3.0000000000000001E-3"/>
    <n v="0.10299999999999999"/>
  </r>
  <r>
    <s v="RSRS-O-I13"/>
    <x v="40"/>
    <n v="13"/>
    <d v="2027-09-26T00:00:00"/>
    <n v="0"/>
    <n v="1.5E-3"/>
    <n v="0.10150000000000001"/>
  </r>
  <r>
    <s v="RSRS-O-J0"/>
    <x v="41"/>
    <n v="0"/>
    <d v="2015-12-18T00:00:00"/>
    <n v="1"/>
    <n v="0"/>
    <n v="0"/>
  </r>
  <r>
    <s v="RSRS-O-J1"/>
    <x v="41"/>
    <n v="1"/>
    <d v="2016-12-18T00:00:00"/>
    <n v="1"/>
    <n v="1.4999999999999999E-2"/>
    <n v="1.4999999999999999E-2"/>
  </r>
  <r>
    <s v="RSRS-O-J2"/>
    <x v="41"/>
    <n v="2"/>
    <d v="2017-12-18T00:00:00"/>
    <n v="1"/>
    <n v="1.4999999999999999E-2"/>
    <n v="1.4999999999999999E-2"/>
  </r>
  <r>
    <s v="RSRS-O-J3"/>
    <x v="41"/>
    <n v="3"/>
    <d v="2018-12-18T00:00:00"/>
    <n v="1"/>
    <n v="1.4999999999999999E-2"/>
    <n v="1.4999999999999999E-2"/>
  </r>
  <r>
    <s v="RSRS-O-J4"/>
    <x v="41"/>
    <n v="4"/>
    <d v="2019-12-18T00:00:00"/>
    <n v="0.9"/>
    <n v="1.4999999999999999E-2"/>
    <n v="0.115"/>
  </r>
  <r>
    <s v="RSRS-O-J5"/>
    <x v="41"/>
    <n v="5"/>
    <d v="2020-12-18T00:00:00"/>
    <n v="0.8"/>
    <n v="1.35E-2"/>
    <n v="0.1135"/>
  </r>
  <r>
    <s v="RSRS-O-J6"/>
    <x v="41"/>
    <n v="6"/>
    <d v="2021-12-18T00:00:00"/>
    <n v="0.7"/>
    <n v="1.2E-2"/>
    <n v="0.112"/>
  </r>
  <r>
    <s v="RSRS-O-J7"/>
    <x v="41"/>
    <n v="7"/>
    <d v="2022-12-18T00:00:00"/>
    <n v="0.6"/>
    <n v="1.0500000000000001E-2"/>
    <n v="0.1105"/>
  </r>
  <r>
    <s v="RSRS-O-J8"/>
    <x v="41"/>
    <n v="8"/>
    <d v="2023-12-18T00:00:00"/>
    <n v="0.5"/>
    <n v="8.9999999999999993E-3"/>
    <n v="0.109"/>
  </r>
  <r>
    <s v="RSRS-O-J9"/>
    <x v="41"/>
    <n v="9"/>
    <d v="2024-12-18T00:00:00"/>
    <n v="0.4"/>
    <n v="7.4999999999999997E-3"/>
    <n v="0.1075"/>
  </r>
  <r>
    <s v="RSRS-O-J10"/>
    <x v="41"/>
    <n v="10"/>
    <d v="2025-12-18T00:00:00"/>
    <n v="0.3"/>
    <n v="6.0000000000000001E-3"/>
    <n v="0.106"/>
  </r>
  <r>
    <s v="RSRS-O-J11"/>
    <x v="41"/>
    <n v="11"/>
    <d v="2026-12-18T00:00:00"/>
    <n v="0.2"/>
    <n v="4.4999999999999997E-3"/>
    <n v="0.1045"/>
  </r>
  <r>
    <s v="RSRS-O-J12"/>
    <x v="41"/>
    <n v="12"/>
    <d v="2027-12-18T00:00:00"/>
    <n v="0.1"/>
    <n v="3.0000000000000001E-3"/>
    <n v="0.10299999999999999"/>
  </r>
  <r>
    <s v="RSRS-O-J13"/>
    <x v="41"/>
    <n v="13"/>
    <d v="2028-12-18T00:00:00"/>
    <n v="0"/>
    <n v="1.5E-3"/>
    <n v="0.10150000000000001"/>
  </r>
  <r>
    <s v="RSRS-O-K0"/>
    <x v="42"/>
    <n v="0"/>
    <d v="2016-11-22T00:00:00"/>
    <n v="1"/>
    <n v="0"/>
    <n v="0"/>
  </r>
  <r>
    <s v="RSRS-O-K1"/>
    <x v="42"/>
    <n v="1"/>
    <d v="2017-11-22T00:00:00"/>
    <n v="1"/>
    <n v="1.4999999999999999E-2"/>
    <n v="1.4999999999999999E-2"/>
  </r>
  <r>
    <s v="RSRS-O-K2"/>
    <x v="42"/>
    <n v="2"/>
    <d v="2018-11-22T00:00:00"/>
    <n v="1"/>
    <n v="1.4999999999999999E-2"/>
    <n v="1.4999999999999999E-2"/>
  </r>
  <r>
    <s v="RSRS-O-K3"/>
    <x v="42"/>
    <n v="3"/>
    <d v="2019-11-22T00:00:00"/>
    <n v="1"/>
    <n v="1.4999999999999999E-2"/>
    <n v="1.4999999999999999E-2"/>
  </r>
  <r>
    <s v="RSRS-O-K4"/>
    <x v="42"/>
    <n v="4"/>
    <d v="2020-11-22T00:00:00"/>
    <n v="0.9"/>
    <n v="1.4999999999999999E-2"/>
    <n v="0.115"/>
  </r>
  <r>
    <s v="RSRS-O-K5"/>
    <x v="42"/>
    <n v="5"/>
    <d v="2021-11-22T00:00:00"/>
    <n v="0.8"/>
    <n v="1.35E-2"/>
    <n v="0.1135"/>
  </r>
  <r>
    <s v="RSRS-O-K6"/>
    <x v="42"/>
    <n v="6"/>
    <d v="2022-11-22T00:00:00"/>
    <n v="0.7"/>
    <n v="1.2E-2"/>
    <n v="0.112"/>
  </r>
  <r>
    <s v="RSRS-O-K7"/>
    <x v="42"/>
    <n v="7"/>
    <d v="2023-11-22T00:00:00"/>
    <n v="0.6"/>
    <n v="1.0500000000000001E-2"/>
    <n v="0.1105"/>
  </r>
  <r>
    <s v="RSRS-O-K8"/>
    <x v="42"/>
    <n v="8"/>
    <d v="2024-11-22T00:00:00"/>
    <n v="0.5"/>
    <n v="8.9999999999999993E-3"/>
    <n v="0.109"/>
  </r>
  <r>
    <s v="RSRS-O-K9"/>
    <x v="42"/>
    <n v="9"/>
    <d v="2025-11-22T00:00:00"/>
    <n v="0.4"/>
    <n v="7.4999999999999997E-3"/>
    <n v="0.1075"/>
  </r>
  <r>
    <s v="RSRS-O-K10"/>
    <x v="42"/>
    <n v="10"/>
    <d v="2026-11-22T00:00:00"/>
    <n v="0.3"/>
    <n v="6.0000000000000001E-3"/>
    <n v="0.106"/>
  </r>
  <r>
    <s v="RSRS-O-K11"/>
    <x v="42"/>
    <n v="11"/>
    <d v="2027-11-22T00:00:00"/>
    <n v="0.2"/>
    <n v="4.4999999999999997E-3"/>
    <n v="0.1045"/>
  </r>
  <r>
    <s v="RSRS-O-K12"/>
    <x v="42"/>
    <n v="12"/>
    <d v="2028-11-22T00:00:00"/>
    <n v="0.1"/>
    <n v="3.0000000000000001E-3"/>
    <n v="0.10299999999999999"/>
  </r>
  <r>
    <s v="RSRS-O-K13"/>
    <x v="42"/>
    <n v="13"/>
    <d v="2029-11-22T00:00:00"/>
    <n v="0"/>
    <n v="1.5E-3"/>
    <n v="0.10150000000000001"/>
  </r>
  <r>
    <s v="RSRS-O-L0"/>
    <x v="43"/>
    <n v="0"/>
    <d v="2018-03-05T00:00:00"/>
    <n v="0"/>
    <n v="0"/>
    <n v="0"/>
  </r>
  <r>
    <s v="RSRS-O-L1"/>
    <x v="43"/>
    <n v="1"/>
    <d v="2019-03-05T00:00:00"/>
    <n v="1"/>
    <n v="1.4999999999999999E-2"/>
    <n v="1.4999999999999999E-2"/>
  </r>
  <r>
    <s v="RSRS-O-L2"/>
    <x v="43"/>
    <n v="2"/>
    <d v="2020-03-05T00:00:00"/>
    <n v="1"/>
    <n v="1.4999999999999999E-2"/>
    <n v="1.4999999999999999E-2"/>
  </r>
  <r>
    <s v="RSRS-O-L3"/>
    <x v="43"/>
    <n v="3"/>
    <d v="2021-03-05T00:00:00"/>
    <n v="1"/>
    <n v="1.4999999999999999E-2"/>
    <n v="1.4999999999999999E-2"/>
  </r>
  <r>
    <s v="RSRS-O-L4"/>
    <x v="43"/>
    <n v="4"/>
    <d v="2022-03-05T00:00:00"/>
    <n v="1"/>
    <n v="1.4999999999999999E-2"/>
    <n v="0.115"/>
  </r>
  <r>
    <s v="RSRS-O-L5"/>
    <x v="43"/>
    <n v="5"/>
    <d v="2023-03-05T00:00:00"/>
    <n v="0.9"/>
    <n v="1.35E-2"/>
    <n v="0.1135"/>
  </r>
  <r>
    <s v="RSRS-O-L6"/>
    <x v="43"/>
    <n v="6"/>
    <d v="2024-03-05T00:00:00"/>
    <n v="0.8"/>
    <n v="1.2E-2"/>
    <n v="0.112"/>
  </r>
  <r>
    <s v="RSRS-O-L7"/>
    <x v="43"/>
    <n v="7"/>
    <d v="2025-03-05T00:00:00"/>
    <n v="0.7"/>
    <n v="1.0500000000000001E-2"/>
    <n v="0.1105"/>
  </r>
  <r>
    <s v="RSRS-O-L8"/>
    <x v="43"/>
    <n v="8"/>
    <d v="2026-03-05T00:00:00"/>
    <n v="0.6"/>
    <n v="8.9999999999999993E-3"/>
    <n v="0.109"/>
  </r>
  <r>
    <s v="RSRS-O-L9"/>
    <x v="43"/>
    <n v="9"/>
    <d v="2027-03-05T00:00:00"/>
    <n v="0.5"/>
    <n v="7.4999999999999997E-3"/>
    <n v="0.1075"/>
  </r>
  <r>
    <s v="RSRS-O-L10"/>
    <x v="43"/>
    <n v="10"/>
    <d v="2028-03-05T00:00:00"/>
    <n v="0.4"/>
    <n v="6.0000000000000001E-3"/>
    <n v="0.106"/>
  </r>
  <r>
    <s v="RSRS-O-L11"/>
    <x v="43"/>
    <n v="11"/>
    <d v="2029-03-05T00:00:00"/>
    <n v="0.3"/>
    <n v="4.4999999999999997E-3"/>
    <n v="0.1045"/>
  </r>
  <r>
    <s v="RSRS-O-L12"/>
    <x v="43"/>
    <n v="12"/>
    <d v="2030-03-05T00:00:00"/>
    <n v="0.2"/>
    <n v="3.0000000000000001E-3"/>
    <n v="0.10299999999999999"/>
  </r>
  <r>
    <s v="RSRS-O-L13"/>
    <x v="43"/>
    <n v="13"/>
    <d v="2031-03-05T00:00:00"/>
    <n v="0.1"/>
    <n v="1.5E-3"/>
    <n v="0.10150000000000001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00000000-0007-0000-0400-000000000000}" name="PivotTable3" cacheId="0" applyNumberFormats="0" applyBorderFormats="0" applyFontFormats="0" applyPatternFormats="0" applyAlignmentFormats="0" applyWidthHeightFormats="1" dataCaption="Values" updatedVersion="6" minRefreshableVersion="3" useAutoFormatting="1" itemPrintTitles="1" createdVersion="6" indent="0" outline="1" outlineData="1" multipleFieldFilters="0">
  <location ref="A3:B53" firstHeaderRow="1" firstDataRow="1" firstDataCol="1"/>
  <pivotFields count="7">
    <pivotField showAll="0"/>
    <pivotField axis="axisRow" showAll="0">
      <items count="5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n="RSRS-O-M" f="1" x="44"/>
        <item n="RSRS-O-N" f="1" x="45"/>
        <item n="RSRS-O-P" f="1" x="46"/>
        <item n="RSRS-O-R" f="1" x="47"/>
        <item n="RSRS-O-S" f="1" x="48"/>
        <item t="default"/>
      </items>
    </pivotField>
    <pivotField showAll="0"/>
    <pivotField numFmtId="14" showAll="0"/>
    <pivotField showAll="0"/>
    <pivotField dataField="1" showAll="0"/>
    <pivotField showAll="0"/>
  </pivotFields>
  <rowFields count="1">
    <field x="1"/>
  </rowFields>
  <rowItems count="50">
    <i>
      <x/>
    </i>
    <i>
      <x v="1"/>
    </i>
    <i>
      <x v="2"/>
    </i>
    <i>
      <x v="3"/>
    </i>
    <i>
      <x v="4"/>
    </i>
    <i>
      <x v="5"/>
    </i>
    <i>
      <x v="6"/>
    </i>
    <i>
      <x v="7"/>
    </i>
    <i>
      <x v="8"/>
    </i>
    <i>
      <x v="9"/>
    </i>
    <i>
      <x v="10"/>
    </i>
    <i>
      <x v="11"/>
    </i>
    <i>
      <x v="12"/>
    </i>
    <i>
      <x v="13"/>
    </i>
    <i>
      <x v="14"/>
    </i>
    <i>
      <x v="15"/>
    </i>
    <i>
      <x v="16"/>
    </i>
    <i>
      <x v="17"/>
    </i>
    <i>
      <x v="18"/>
    </i>
    <i>
      <x v="19"/>
    </i>
    <i>
      <x v="20"/>
    </i>
    <i>
      <x v="21"/>
    </i>
    <i>
      <x v="22"/>
    </i>
    <i>
      <x v="23"/>
    </i>
    <i>
      <x v="24"/>
    </i>
    <i>
      <x v="25"/>
    </i>
    <i>
      <x v="26"/>
    </i>
    <i>
      <x v="27"/>
    </i>
    <i>
      <x v="28"/>
    </i>
    <i>
      <x v="29"/>
    </i>
    <i>
      <x v="30"/>
    </i>
    <i>
      <x v="31"/>
    </i>
    <i>
      <x v="32"/>
    </i>
    <i>
      <x v="33"/>
    </i>
    <i>
      <x v="34"/>
    </i>
    <i>
      <x v="35"/>
    </i>
    <i>
      <x v="36"/>
    </i>
    <i>
      <x v="37"/>
    </i>
    <i>
      <x v="38"/>
    </i>
    <i>
      <x v="39"/>
    </i>
    <i>
      <x v="40"/>
    </i>
    <i>
      <x v="41"/>
    </i>
    <i>
      <x v="42"/>
    </i>
    <i>
      <x v="43"/>
    </i>
    <i>
      <x v="44"/>
    </i>
    <i>
      <x v="45"/>
    </i>
    <i>
      <x v="46"/>
    </i>
    <i>
      <x v="47"/>
    </i>
    <i>
      <x v="48"/>
    </i>
    <i t="grand">
      <x/>
    </i>
  </rowItems>
  <colItems count="1">
    <i/>
  </colItems>
  <dataFields count="1">
    <dataField name="Sum of Kamata po obveznici" fld="5" baseField="0" baseItem="0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3" xr:uid="{00000000-000C-0000-FFFF-FFFF00000000}" name="tblAmortizacioniPlan" displayName="tblAmortizacioniPlan" ref="B5:I21" totalsRowShown="0" headerRowDxfId="16" dataDxfId="14" headerRowBorderDxfId="15" tableBorderDxfId="13">
  <autoFilter ref="B5:I21" xr:uid="{00000000-0009-0000-0100-000003000000}"/>
  <tableColumns count="8">
    <tableColumn id="1" xr3:uid="{00000000-0010-0000-0000-000001000000}" name="Kupon" dataDxfId="12">
      <calculatedColumnFormula>IF( ROW() - ROW( tblAmortizacioniPlan[[#Headers],[Kupon]]) - 1 &gt; BrojKupona, "",  ROW() - ROW( tblAmortizacioniPlan[[#Headers],[Kupon]]) - 1 )</calculatedColumnFormula>
    </tableColumn>
    <tableColumn id="2" xr3:uid="{00000000-0010-0000-0000-000002000000}" name="Datum" dataDxfId="11">
      <calculatedColumnFormula>IFERROR( VLOOKUP( Obveznica &amp; tblAmortizacioniPlan[[#This Row],[Kupon]], tblAmortizacioniPlanovi[], 4, 0), "")</calculatedColumnFormula>
    </tableColumn>
    <tableColumn id="3" xr3:uid="{00000000-0010-0000-0000-000003000000}" name="Iznos glavnice KM" dataDxfId="10">
      <calculatedColumnFormula>IFERROR( tblAmortizacioniPlan[[#This Row],[Ukupan iznos KM]] - tblAmortizacioniPlan[[#This Row],[Iznos kamate KM]], "")</calculatedColumnFormula>
    </tableColumn>
    <tableColumn id="4" xr3:uid="{00000000-0010-0000-0000-000004000000}" name="Iznos kamate KM" dataDxfId="9">
      <calculatedColumnFormula>IFERROR( BrojHov * tblAmortizacioniPlan[[#This Row],[Kamata po obveznici]], "")</calculatedColumnFormula>
    </tableColumn>
    <tableColumn id="5" xr3:uid="{00000000-0010-0000-0000-000005000000}" name="Ukupan iznos KM" dataDxfId="8">
      <calculatedColumnFormula>IFERROR( BrojHov * tblAmortizacioniPlan[[#This Row],[Kupon po obveznici]], "")</calculatedColumnFormula>
    </tableColumn>
    <tableColumn id="6" xr3:uid="{00000000-0010-0000-0000-000006000000}" name="Preostali dio nominalne vrijednosti" dataDxfId="7">
      <calculatedColumnFormula>IFERROR( VLOOKUP( Obveznica &amp; tblAmortizacioniPlan[[#This Row],[Kupon]], tblAmortizacioniPlanovi[], G$4, 0), "")</calculatedColumnFormula>
    </tableColumn>
    <tableColumn id="7" xr3:uid="{00000000-0010-0000-0000-000007000000}" name="Kamata po obveznici" dataDxfId="6">
      <calculatedColumnFormula>IFERROR( VLOOKUP( Obveznica &amp; tblAmortizacioniPlan[[#This Row],[Kupon]], tblAmortizacioniPlanovi[], H$4, 0), "")</calculatedColumnFormula>
    </tableColumn>
    <tableColumn id="8" xr3:uid="{00000000-0010-0000-0000-000008000000}" name="Kupon po obveznici" dataDxfId="5">
      <calculatedColumnFormula>IFERROR( VLOOKUP( Obveznica &amp; tblAmortizacioniPlan[[#This Row],[Kupon]], tblAmortizacioniPlanovi[], I$4, 0), "")</calculatedColumnFormula>
    </tableColumn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1000000}" name="tblObveznice" displayName="tblObveznice" ref="K1:L31" totalsRowShown="0" headerRowDxfId="4">
  <autoFilter ref="K1:L31" xr:uid="{00000000-0009-0000-0100-000001000000}"/>
  <sortState xmlns:xlrd2="http://schemas.microsoft.com/office/spreadsheetml/2017/richdata2" ref="K2:L40">
    <sortCondition ref="K1:K40"/>
  </sortState>
  <tableColumns count="2">
    <tableColumn id="1" xr3:uid="{00000000-0010-0000-0100-000001000000}" name="Simbol"/>
    <tableColumn id="2" xr3:uid="{00000000-0010-0000-0100-000002000000}" name="Naziv"/>
  </tableColumns>
  <tableStyleInfo name="TableStyleMedium9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2" xr:uid="{00000000-000C-0000-FFFF-FFFF02000000}" name="tblAmortizacioniPlanovi" displayName="tblAmortizacioniPlanovi" ref="A1:G393" totalsRowShown="0" headerRowDxfId="3">
  <autoFilter ref="A1:G393" xr:uid="{00000000-0009-0000-0100-000002000000}"/>
  <tableColumns count="7">
    <tableColumn id="3" xr3:uid="{00000000-0010-0000-0200-000003000000}" name="ObKup" dataDxfId="2">
      <calculatedColumnFormula>CONCATENATE( tblAmortizacioniPlanovi[[#This Row],[Obveznica]], tblAmortizacioniPlanovi[[#This Row],[Kupon]])</calculatedColumnFormula>
    </tableColumn>
    <tableColumn id="1" xr3:uid="{00000000-0010-0000-0200-000001000000}" name="Obveznica"/>
    <tableColumn id="2" xr3:uid="{00000000-0010-0000-0200-000002000000}" name="Kupon"/>
    <tableColumn id="4" xr3:uid="{00000000-0010-0000-0200-000004000000}" name="Datum kupona" dataDxfId="1"/>
    <tableColumn id="5" xr3:uid="{00000000-0010-0000-0200-000005000000}" name="Preostali dio nominalne vrijednosti"/>
    <tableColumn id="6" xr3:uid="{00000000-0010-0000-0200-000006000000}" name="Kamata po obveznici"/>
    <tableColumn id="7" xr3:uid="{00000000-0010-0000-0200-000007000000}" name="Kupon po obveznici"/>
  </tableColumns>
  <tableStyleInfo name="TableStyleMedium9" showFirstColumn="0" showLastColumn="0" showRowStripes="1" showColumnStripes="0"/>
</table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table" Target="../tables/table2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5" Type="http://schemas.openxmlformats.org/officeDocument/2006/relationships/comments" Target="../comments1.xml"/><Relationship Id="rId4" Type="http://schemas.openxmlformats.org/officeDocument/2006/relationships/table" Target="../tables/table3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36"/>
  <sheetViews>
    <sheetView showGridLines="0" showRowColHeaders="0" tabSelected="1" zoomScale="130" zoomScaleNormal="130" workbookViewId="0">
      <selection activeCell="C2" sqref="C2"/>
    </sheetView>
  </sheetViews>
  <sheetFormatPr defaultRowHeight="15" x14ac:dyDescent="0.25"/>
  <cols>
    <col min="1" max="1" width="5.7109375" customWidth="1"/>
    <col min="2" max="2" width="14" bestFit="1" customWidth="1"/>
    <col min="3" max="3" width="15.85546875" customWidth="1"/>
    <col min="4" max="4" width="19.28515625" customWidth="1"/>
    <col min="5" max="5" width="18.7109375" customWidth="1"/>
    <col min="6" max="6" width="18.85546875" customWidth="1"/>
    <col min="7" max="7" width="13.5703125" hidden="1" customWidth="1"/>
    <col min="8" max="8" width="12.85546875" hidden="1" customWidth="1"/>
    <col min="9" max="9" width="12.140625" hidden="1" customWidth="1"/>
    <col min="10" max="10" width="5.7109375" customWidth="1"/>
  </cols>
  <sheetData>
    <row r="1" spans="2:9" ht="15.75" thickBot="1" x14ac:dyDescent="0.3"/>
    <row r="2" spans="2:9" x14ac:dyDescent="0.25">
      <c r="B2" s="2" t="s">
        <v>11</v>
      </c>
      <c r="C2" s="8" t="s">
        <v>96</v>
      </c>
      <c r="D2" s="4" t="str">
        <f>VLOOKUP(Obveznica,PomocneTabele!$K$2:$L$36,2,0)</f>
        <v>REPUBLIKA SRPSKA-stara devizna štednja 11</v>
      </c>
    </row>
    <row r="3" spans="2:9" ht="15.75" thickBot="1" x14ac:dyDescent="0.3">
      <c r="B3" s="3" t="s">
        <v>0</v>
      </c>
      <c r="C3" s="9">
        <v>100</v>
      </c>
      <c r="I3">
        <f t="array" ref="I3">MAX( (tblAmortizacioniPlanovi[Obveznica] = Obveznica) * tblAmortizacioniPlanovi[Kupon])</f>
        <v>10</v>
      </c>
    </row>
    <row r="4" spans="2:9" x14ac:dyDescent="0.25">
      <c r="G4">
        <v>5</v>
      </c>
      <c r="H4">
        <v>6</v>
      </c>
      <c r="I4">
        <v>7</v>
      </c>
    </row>
    <row r="5" spans="2:9" ht="48" thickBot="1" x14ac:dyDescent="0.3">
      <c r="B5" s="20" t="s">
        <v>1</v>
      </c>
      <c r="C5" s="21" t="s">
        <v>2</v>
      </c>
      <c r="D5" s="21" t="s">
        <v>18</v>
      </c>
      <c r="E5" s="21" t="s">
        <v>17</v>
      </c>
      <c r="F5" s="22" t="s">
        <v>16</v>
      </c>
      <c r="G5" s="21" t="s">
        <v>15</v>
      </c>
      <c r="H5" s="21" t="s">
        <v>14</v>
      </c>
      <c r="I5" s="21" t="s">
        <v>3</v>
      </c>
    </row>
    <row r="6" spans="2:9" ht="15.75" x14ac:dyDescent="0.25">
      <c r="B6" s="10">
        <f>IF( ROW() - ROW( tblAmortizacioniPlan[[#Headers],[Kupon]]) - 1 &gt; BrojKupona, "",  ROW() - ROW( tblAmortizacioniPlan[[#Headers],[Kupon]]) - 1 )</f>
        <v>0</v>
      </c>
      <c r="C6" s="13" t="str">
        <f>IFERROR( VLOOKUP( Obveznica &amp; tblAmortizacioniPlan[[#This Row],[Kupon]], tblAmortizacioniPlanovi[], 4, 0), "")</f>
        <v>08.08.2024.</v>
      </c>
      <c r="D6" s="6">
        <f>IFERROR( tblAmortizacioniPlan[[#This Row],[Ukupan iznos KM]] - tblAmortizacioniPlan[[#This Row],[Iznos kamate KM]], "")</f>
        <v>0</v>
      </c>
      <c r="E6" s="6">
        <f>IFERROR( BrojHov * tblAmortizacioniPlan[[#This Row],[Kamata po obveznici]], "")</f>
        <v>0</v>
      </c>
      <c r="F6" s="18">
        <f>IFERROR( BrojHov * tblAmortizacioniPlan[[#This Row],[Kupon po obveznici]], "")</f>
        <v>0</v>
      </c>
      <c r="G6" s="27">
        <f>IFERROR( VLOOKUP( Obveznica &amp; tblAmortizacioniPlan[[#This Row],[Kupon]], tblAmortizacioniPlanovi[], G$4, 0), "")</f>
        <v>1</v>
      </c>
      <c r="H6" s="28">
        <f>IFERROR( VLOOKUP( Obveznica &amp; tblAmortizacioniPlan[[#This Row],[Kupon]], tblAmortizacioniPlanovi[], H$4, 0), "")</f>
        <v>0</v>
      </c>
      <c r="I6" s="28">
        <f>IFERROR( VLOOKUP( Obveznica &amp; tblAmortizacioniPlan[[#This Row],[Kupon]], tblAmortizacioniPlanovi[], I$4, 0), "")</f>
        <v>0</v>
      </c>
    </row>
    <row r="7" spans="2:9" ht="15.75" x14ac:dyDescent="0.25">
      <c r="B7" s="11">
        <f>IF( ROW() - ROW( tblAmortizacioniPlan[[#Headers],[Kupon]]) - 1 &gt; BrojKupona, "",  ROW() - ROW( tblAmortizacioniPlan[[#Headers],[Kupon]]) - 1 )</f>
        <v>1</v>
      </c>
      <c r="C7" s="12" t="str">
        <f>IFERROR( VLOOKUP( Obveznica &amp; tblAmortizacioniPlan[[#This Row],[Kupon]], tblAmortizacioniPlanovi[], 4, 0), "")</f>
        <v>08.02.2025.</v>
      </c>
      <c r="D7" s="5">
        <f>IFERROR( tblAmortizacioniPlan[[#This Row],[Ukupan iznos KM]] - tblAmortizacioniPlan[[#This Row],[Iznos kamate KM]], "")</f>
        <v>10</v>
      </c>
      <c r="E7" s="5">
        <f>IFERROR( BrojHov * tblAmortizacioniPlan[[#This Row],[Kamata po obveznici]], "")</f>
        <v>1.25</v>
      </c>
      <c r="F7" s="19">
        <f>IFERROR( BrojHov * tblAmortizacioniPlan[[#This Row],[Kupon po obveznici]], "")</f>
        <v>11.25</v>
      </c>
      <c r="G7" s="29">
        <f>IFERROR( VLOOKUP( Obveznica &amp; tblAmortizacioniPlan[[#This Row],[Kupon]], tblAmortizacioniPlanovi[], G$4, 0), "")</f>
        <v>0.9</v>
      </c>
      <c r="H7" s="30">
        <f>IFERROR( VLOOKUP( Obveznica &amp; tblAmortizacioniPlan[[#This Row],[Kupon]], tblAmortizacioniPlanovi[], H$4, 0), "")</f>
        <v>1.2500000000000001E-2</v>
      </c>
      <c r="I7" s="30">
        <f>IFERROR( VLOOKUP( Obveznica &amp; tblAmortizacioniPlan[[#This Row],[Kupon]], tblAmortizacioniPlanovi[], I$4, 0), "")</f>
        <v>0.1125</v>
      </c>
    </row>
    <row r="8" spans="2:9" ht="15.75" x14ac:dyDescent="0.25">
      <c r="B8" s="11">
        <f>IF( ROW() - ROW( tblAmortizacioniPlan[[#Headers],[Kupon]]) - 1 &gt; BrojKupona, "",  ROW() - ROW( tblAmortizacioniPlan[[#Headers],[Kupon]]) - 1 )</f>
        <v>2</v>
      </c>
      <c r="C8" s="12" t="str">
        <f>IFERROR( VLOOKUP( Obveznica &amp; tblAmortizacioniPlan[[#This Row],[Kupon]], tblAmortizacioniPlanovi[], 4, 0), "")</f>
        <v>08.08.2025.</v>
      </c>
      <c r="D8" s="5">
        <f>IFERROR( tblAmortizacioniPlan[[#This Row],[Ukupan iznos KM]] - tblAmortizacioniPlan[[#This Row],[Iznos kamate KM]], "")</f>
        <v>10</v>
      </c>
      <c r="E8" s="5">
        <f>IFERROR( BrojHov * tblAmortizacioniPlan[[#This Row],[Kamata po obveznici]], "")</f>
        <v>1.125</v>
      </c>
      <c r="F8" s="19">
        <f>IFERROR( BrojHov * tblAmortizacioniPlan[[#This Row],[Kupon po obveznici]], "")</f>
        <v>11.125</v>
      </c>
      <c r="G8" s="29">
        <f>IFERROR( VLOOKUP( Obveznica &amp; tblAmortizacioniPlan[[#This Row],[Kupon]], tblAmortizacioniPlanovi[], G$4, 0), "")</f>
        <v>0.8</v>
      </c>
      <c r="H8" s="30">
        <f>IFERROR( VLOOKUP( Obveznica &amp; tblAmortizacioniPlan[[#This Row],[Kupon]], tblAmortizacioniPlanovi[], H$4, 0), "")</f>
        <v>1.125E-2</v>
      </c>
      <c r="I8" s="30">
        <f>IFERROR( VLOOKUP( Obveznica &amp; tblAmortizacioniPlan[[#This Row],[Kupon]], tblAmortizacioniPlanovi[], I$4, 0), "")</f>
        <v>0.11125</v>
      </c>
    </row>
    <row r="9" spans="2:9" ht="15.75" x14ac:dyDescent="0.25">
      <c r="B9" s="11">
        <f>IF( ROW() - ROW( tblAmortizacioniPlan[[#Headers],[Kupon]]) - 1 &gt; BrojKupona, "",  ROW() - ROW( tblAmortizacioniPlan[[#Headers],[Kupon]]) - 1 )</f>
        <v>3</v>
      </c>
      <c r="C9" s="12" t="str">
        <f>IFERROR( VLOOKUP( Obveznica &amp; tblAmortizacioniPlan[[#This Row],[Kupon]], tblAmortizacioniPlanovi[], 4, 0), "")</f>
        <v>08.02.2026.</v>
      </c>
      <c r="D9" s="5">
        <f>IFERROR( tblAmortizacioniPlan[[#This Row],[Ukupan iznos KM]] - tblAmortizacioniPlan[[#This Row],[Iznos kamate KM]], "")</f>
        <v>10</v>
      </c>
      <c r="E9" s="5">
        <f>IFERROR( BrojHov * tblAmortizacioniPlan[[#This Row],[Kamata po obveznici]], "")</f>
        <v>1</v>
      </c>
      <c r="F9" s="19">
        <f>IFERROR( BrojHov * tblAmortizacioniPlan[[#This Row],[Kupon po obveznici]], "")</f>
        <v>11</v>
      </c>
      <c r="G9" s="29">
        <f>IFERROR( VLOOKUP( Obveznica &amp; tblAmortizacioniPlan[[#This Row],[Kupon]], tblAmortizacioniPlanovi[], G$4, 0), "")</f>
        <v>0.7</v>
      </c>
      <c r="H9" s="30">
        <f>IFERROR( VLOOKUP( Obveznica &amp; tblAmortizacioniPlan[[#This Row],[Kupon]], tblAmortizacioniPlanovi[], H$4, 0), "")</f>
        <v>0.01</v>
      </c>
      <c r="I9" s="30">
        <f>IFERROR( VLOOKUP( Obveznica &amp; tblAmortizacioniPlan[[#This Row],[Kupon]], tblAmortizacioniPlanovi[], I$4, 0), "")</f>
        <v>0.11</v>
      </c>
    </row>
    <row r="10" spans="2:9" ht="15.75" x14ac:dyDescent="0.25">
      <c r="B10" s="11">
        <f>IF( ROW() - ROW( tblAmortizacioniPlan[[#Headers],[Kupon]]) - 1 &gt; BrojKupona, "",  ROW() - ROW( tblAmortizacioniPlan[[#Headers],[Kupon]]) - 1 )</f>
        <v>4</v>
      </c>
      <c r="C10" s="12" t="str">
        <f>IFERROR( VLOOKUP( Obveznica &amp; tblAmortizacioniPlan[[#This Row],[Kupon]], tblAmortizacioniPlanovi[], 4, 0), "")</f>
        <v>08.08.2026.</v>
      </c>
      <c r="D10" s="5">
        <f>IFERROR( tblAmortizacioniPlan[[#This Row],[Ukupan iznos KM]] - tblAmortizacioniPlan[[#This Row],[Iznos kamate KM]], "")</f>
        <v>10</v>
      </c>
      <c r="E10" s="5">
        <f>IFERROR( BrojHov * tblAmortizacioniPlan[[#This Row],[Kamata po obveznici]], "")</f>
        <v>0.87500000000000011</v>
      </c>
      <c r="F10" s="19">
        <f>IFERROR( BrojHov * tblAmortizacioniPlan[[#This Row],[Kupon po obveznici]], "")</f>
        <v>10.875</v>
      </c>
      <c r="G10" s="29">
        <f>IFERROR( VLOOKUP( Obveznica &amp; tblAmortizacioniPlan[[#This Row],[Kupon]], tblAmortizacioniPlanovi[], G$4, 0), "")</f>
        <v>0.6</v>
      </c>
      <c r="H10" s="30">
        <f>IFERROR( VLOOKUP( Obveznica &amp; tblAmortizacioniPlan[[#This Row],[Kupon]], tblAmortizacioniPlanovi[], H$4, 0), "")</f>
        <v>8.7500000000000008E-3</v>
      </c>
      <c r="I10" s="30">
        <f>IFERROR( VLOOKUP( Obveznica &amp; tblAmortizacioniPlan[[#This Row],[Kupon]], tblAmortizacioniPlanovi[], I$4, 0), "")</f>
        <v>0.10875</v>
      </c>
    </row>
    <row r="11" spans="2:9" ht="15.75" x14ac:dyDescent="0.25">
      <c r="B11" s="11">
        <f>IF( ROW() - ROW( tblAmortizacioniPlan[[#Headers],[Kupon]]) - 1 &gt; BrojKupona, "",  ROW() - ROW( tblAmortizacioniPlan[[#Headers],[Kupon]]) - 1 )</f>
        <v>5</v>
      </c>
      <c r="C11" s="12" t="str">
        <f>IFERROR( VLOOKUP( Obveznica &amp; tblAmortizacioniPlan[[#This Row],[Kupon]], tblAmortizacioniPlanovi[], 4, 0), "")</f>
        <v>08.02.2027.</v>
      </c>
      <c r="D11" s="5">
        <f>IFERROR( tblAmortizacioniPlan[[#This Row],[Ukupan iznos KM]] - tblAmortizacioniPlan[[#This Row],[Iznos kamate KM]], "")</f>
        <v>10</v>
      </c>
      <c r="E11" s="5">
        <f>IFERROR( BrojHov * tblAmortizacioniPlan[[#This Row],[Kamata po obveznici]], "")</f>
        <v>0.75</v>
      </c>
      <c r="F11" s="19">
        <f>IFERROR( BrojHov * tblAmortizacioniPlan[[#This Row],[Kupon po obveznici]], "")</f>
        <v>10.75</v>
      </c>
      <c r="G11" s="29">
        <f>IFERROR( VLOOKUP( Obveznica &amp; tblAmortizacioniPlan[[#This Row],[Kupon]], tblAmortizacioniPlanovi[], G$4, 0), "")</f>
        <v>0.5</v>
      </c>
      <c r="H11" s="30">
        <f>IFERROR( VLOOKUP( Obveznica &amp; tblAmortizacioniPlan[[#This Row],[Kupon]], tblAmortizacioniPlanovi[], H$4, 0), "")</f>
        <v>7.4999999999999997E-3</v>
      </c>
      <c r="I11" s="30">
        <f>IFERROR( VLOOKUP( Obveznica &amp; tblAmortizacioniPlan[[#This Row],[Kupon]], tblAmortizacioniPlanovi[], I$4, 0), "")</f>
        <v>0.1075</v>
      </c>
    </row>
    <row r="12" spans="2:9" ht="15.75" x14ac:dyDescent="0.25">
      <c r="B12" s="11">
        <f>IF( ROW() - ROW( tblAmortizacioniPlan[[#Headers],[Kupon]]) - 1 &gt; BrojKupona, "",  ROW() - ROW( tblAmortizacioniPlan[[#Headers],[Kupon]]) - 1 )</f>
        <v>6</v>
      </c>
      <c r="C12" s="12" t="str">
        <f>IFERROR( VLOOKUP( Obveznica &amp; tblAmortizacioniPlan[[#This Row],[Kupon]], tblAmortizacioniPlanovi[], 4, 0), "")</f>
        <v>08.08.2027.</v>
      </c>
      <c r="D12" s="5">
        <f>IFERROR( tblAmortizacioniPlan[[#This Row],[Ukupan iznos KM]] - tblAmortizacioniPlan[[#This Row],[Iznos kamate KM]], "")</f>
        <v>10</v>
      </c>
      <c r="E12" s="5">
        <f>IFERROR( BrojHov * tblAmortizacioniPlan[[#This Row],[Kamata po obveznici]], "")</f>
        <v>0.625</v>
      </c>
      <c r="F12" s="19">
        <f>IFERROR( BrojHov * tblAmortizacioniPlan[[#This Row],[Kupon po obveznici]], "")</f>
        <v>10.625</v>
      </c>
      <c r="G12" s="29">
        <f>IFERROR( VLOOKUP( Obveznica &amp; tblAmortizacioniPlan[[#This Row],[Kupon]], tblAmortizacioniPlanovi[], G$4, 0), "")</f>
        <v>0.4</v>
      </c>
      <c r="H12" s="30">
        <f>IFERROR( VLOOKUP( Obveznica &amp; tblAmortizacioniPlan[[#This Row],[Kupon]], tblAmortizacioniPlanovi[], H$4, 0), "")</f>
        <v>6.2500000000000003E-3</v>
      </c>
      <c r="I12" s="30">
        <f>IFERROR( VLOOKUP( Obveznica &amp; tblAmortizacioniPlan[[#This Row],[Kupon]], tblAmortizacioniPlanovi[], I$4, 0), "")</f>
        <v>0.10625</v>
      </c>
    </row>
    <row r="13" spans="2:9" ht="15.75" x14ac:dyDescent="0.25">
      <c r="B13" s="11">
        <f>IF( ROW() - ROW( tblAmortizacioniPlan[[#Headers],[Kupon]]) - 1 &gt; BrojKupona, "",  ROW() - ROW( tblAmortizacioniPlan[[#Headers],[Kupon]]) - 1 )</f>
        <v>7</v>
      </c>
      <c r="C13" s="12" t="str">
        <f>IFERROR( VLOOKUP( Obveznica &amp; tblAmortizacioniPlan[[#This Row],[Kupon]], tblAmortizacioniPlanovi[], 4, 0), "")</f>
        <v>08.02.2028.</v>
      </c>
      <c r="D13" s="5">
        <f>IFERROR( tblAmortizacioniPlan[[#This Row],[Ukupan iznos KM]] - tblAmortizacioniPlan[[#This Row],[Iznos kamate KM]], "")</f>
        <v>10</v>
      </c>
      <c r="E13" s="5">
        <f>IFERROR( BrojHov * tblAmortizacioniPlan[[#This Row],[Kamata po obveznici]], "")</f>
        <v>0.5</v>
      </c>
      <c r="F13" s="19">
        <f>IFERROR( BrojHov * tblAmortizacioniPlan[[#This Row],[Kupon po obveznici]], "")</f>
        <v>10.5</v>
      </c>
      <c r="G13" s="29">
        <f>IFERROR( VLOOKUP( Obveznica &amp; tblAmortizacioniPlan[[#This Row],[Kupon]], tblAmortizacioniPlanovi[], G$4, 0), "")</f>
        <v>0.3</v>
      </c>
      <c r="H13" s="30">
        <f>IFERROR( VLOOKUP( Obveznica &amp; tblAmortizacioniPlan[[#This Row],[Kupon]], tblAmortizacioniPlanovi[], H$4, 0), "")</f>
        <v>5.0000000000000001E-3</v>
      </c>
      <c r="I13" s="30">
        <f>IFERROR( VLOOKUP( Obveznica &amp; tblAmortizacioniPlan[[#This Row],[Kupon]], tblAmortizacioniPlanovi[], I$4, 0), "")</f>
        <v>0.105</v>
      </c>
    </row>
    <row r="14" spans="2:9" ht="15.75" x14ac:dyDescent="0.25">
      <c r="B14" s="11">
        <f>IF( ROW() - ROW( tblAmortizacioniPlan[[#Headers],[Kupon]]) - 1 &gt; BrojKupona, "",  ROW() - ROW( tblAmortizacioniPlan[[#Headers],[Kupon]]) - 1 )</f>
        <v>8</v>
      </c>
      <c r="C14" s="12" t="str">
        <f>IFERROR( VLOOKUP( Obveznica &amp; tblAmortizacioniPlan[[#This Row],[Kupon]], tblAmortizacioniPlanovi[], 4, 0), "")</f>
        <v>08.08.2028.</v>
      </c>
      <c r="D14" s="5">
        <f>IFERROR( tblAmortizacioniPlan[[#This Row],[Ukupan iznos KM]] - tblAmortizacioniPlan[[#This Row],[Iznos kamate KM]], "")</f>
        <v>10</v>
      </c>
      <c r="E14" s="5">
        <f>IFERROR( BrojHov * tblAmortizacioniPlan[[#This Row],[Kamata po obveznici]], "")</f>
        <v>0.375</v>
      </c>
      <c r="F14" s="19">
        <f>IFERROR( BrojHov * tblAmortizacioniPlan[[#This Row],[Kupon po obveznici]], "")</f>
        <v>10.375</v>
      </c>
      <c r="G14" s="29">
        <f>IFERROR( VLOOKUP( Obveznica &amp; tblAmortizacioniPlan[[#This Row],[Kupon]], tblAmortizacioniPlanovi[], G$4, 0), "")</f>
        <v>0.2</v>
      </c>
      <c r="H14" s="30">
        <f>IFERROR( VLOOKUP( Obveznica &amp; tblAmortizacioniPlan[[#This Row],[Kupon]], tblAmortizacioniPlanovi[], H$4, 0), "")</f>
        <v>3.7499999999999999E-3</v>
      </c>
      <c r="I14" s="30">
        <f>IFERROR( VLOOKUP( Obveznica &amp; tblAmortizacioniPlan[[#This Row],[Kupon]], tblAmortizacioniPlanovi[], I$4, 0), "")</f>
        <v>0.10375</v>
      </c>
    </row>
    <row r="15" spans="2:9" ht="15.75" x14ac:dyDescent="0.25">
      <c r="B15" s="11">
        <f>IF( ROW() - ROW( tblAmortizacioniPlan[[#Headers],[Kupon]]) - 1 &gt; BrojKupona, "",  ROW() - ROW( tblAmortizacioniPlan[[#Headers],[Kupon]]) - 1 )</f>
        <v>9</v>
      </c>
      <c r="C15" s="12" t="str">
        <f>IFERROR( VLOOKUP( Obveznica &amp; tblAmortizacioniPlan[[#This Row],[Kupon]], tblAmortizacioniPlanovi[], 4, 0), "")</f>
        <v>08.02.2029.</v>
      </c>
      <c r="D15" s="5">
        <f>IFERROR( tblAmortizacioniPlan[[#This Row],[Ukupan iznos KM]] - tblAmortizacioniPlan[[#This Row],[Iznos kamate KM]], "")</f>
        <v>10</v>
      </c>
      <c r="E15" s="5">
        <f>IFERROR( BrojHov * tblAmortizacioniPlan[[#This Row],[Kamata po obveznici]], "")</f>
        <v>0.25</v>
      </c>
      <c r="F15" s="19">
        <f>IFERROR( BrojHov * tblAmortizacioniPlan[[#This Row],[Kupon po obveznici]], "")</f>
        <v>10.25</v>
      </c>
      <c r="G15" s="29">
        <f>IFERROR( VLOOKUP( Obveznica &amp; tblAmortizacioniPlan[[#This Row],[Kupon]], tblAmortizacioniPlanovi[], G$4, 0), "")</f>
        <v>0.1</v>
      </c>
      <c r="H15" s="30">
        <f>IFERROR( VLOOKUP( Obveznica &amp; tblAmortizacioniPlan[[#This Row],[Kupon]], tblAmortizacioniPlanovi[], H$4, 0), "")</f>
        <v>2.5000000000000001E-3</v>
      </c>
      <c r="I15" s="30">
        <f>IFERROR( VLOOKUP( Obveznica &amp; tblAmortizacioniPlan[[#This Row],[Kupon]], tblAmortizacioniPlanovi[], I$4, 0), "")</f>
        <v>0.10249999999999999</v>
      </c>
    </row>
    <row r="16" spans="2:9" ht="15.75" x14ac:dyDescent="0.25">
      <c r="B16" s="11">
        <f>IF( ROW() - ROW( tblAmortizacioniPlan[[#Headers],[Kupon]]) - 1 &gt; BrojKupona, "",  ROW() - ROW( tblAmortizacioniPlan[[#Headers],[Kupon]]) - 1 )</f>
        <v>10</v>
      </c>
      <c r="C16" s="12" t="str">
        <f>IFERROR( VLOOKUP( Obveznica &amp; tblAmortizacioniPlan[[#This Row],[Kupon]], tblAmortizacioniPlanovi[], 4, 0), "")</f>
        <v>08.08.2029.</v>
      </c>
      <c r="D16" s="5">
        <f>IFERROR( tblAmortizacioniPlan[[#This Row],[Ukupan iznos KM]] - tblAmortizacioniPlan[[#This Row],[Iznos kamate KM]], "")</f>
        <v>10</v>
      </c>
      <c r="E16" s="5">
        <f>IFERROR( BrojHov * tblAmortizacioniPlan[[#This Row],[Kamata po obveznici]], "")</f>
        <v>0.125</v>
      </c>
      <c r="F16" s="19">
        <f>IFERROR( BrojHov * tblAmortizacioniPlan[[#This Row],[Kupon po obveznici]], "")</f>
        <v>10.125</v>
      </c>
      <c r="G16" s="29">
        <f>IFERROR( VLOOKUP( Obveznica &amp; tblAmortizacioniPlan[[#This Row],[Kupon]], tblAmortizacioniPlanovi[], G$4, 0), "")</f>
        <v>0</v>
      </c>
      <c r="H16" s="30">
        <f>IFERROR( VLOOKUP( Obveznica &amp; tblAmortizacioniPlan[[#This Row],[Kupon]], tblAmortizacioniPlanovi[], H$4, 0), "")</f>
        <v>1.25E-3</v>
      </c>
      <c r="I16" s="30">
        <f>IFERROR( VLOOKUP( Obveznica &amp; tblAmortizacioniPlan[[#This Row],[Kupon]], tblAmortizacioniPlanovi[], I$4, 0), "")</f>
        <v>0.10125000000000001</v>
      </c>
    </row>
    <row r="17" spans="2:9" ht="15.75" x14ac:dyDescent="0.25">
      <c r="B17" s="11" t="str">
        <f>IF( ROW() - ROW( tblAmortizacioniPlan[[#Headers],[Kupon]]) - 1 &gt; BrojKupona, "",  ROW() - ROW( tblAmortizacioniPlan[[#Headers],[Kupon]]) - 1 )</f>
        <v/>
      </c>
      <c r="C17" s="12" t="str">
        <f>IFERROR( VLOOKUP( Obveznica &amp; tblAmortizacioniPlan[[#This Row],[Kupon]], tblAmortizacioniPlanovi[], 4, 0), "")</f>
        <v/>
      </c>
      <c r="D17" s="5" t="str">
        <f>IFERROR( tblAmortizacioniPlan[[#This Row],[Ukupan iznos KM]] - tblAmortizacioniPlan[[#This Row],[Iznos kamate KM]], "")</f>
        <v/>
      </c>
      <c r="E17" s="5" t="str">
        <f>IFERROR( BrojHov * tblAmortizacioniPlan[[#This Row],[Kamata po obveznici]], "")</f>
        <v/>
      </c>
      <c r="F17" s="19" t="str">
        <f>IFERROR( BrojHov * tblAmortizacioniPlan[[#This Row],[Kupon po obveznici]], "")</f>
        <v/>
      </c>
      <c r="G17" s="29" t="str">
        <f>IFERROR( VLOOKUP( Obveznica &amp; tblAmortizacioniPlan[[#This Row],[Kupon]], tblAmortizacioniPlanovi[], G$4, 0), "")</f>
        <v/>
      </c>
      <c r="H17" s="30" t="str">
        <f>IFERROR( VLOOKUP( Obveznica &amp; tblAmortizacioniPlan[[#This Row],[Kupon]], tblAmortizacioniPlanovi[], H$4, 0), "")</f>
        <v/>
      </c>
      <c r="I17" s="30" t="str">
        <f>IFERROR( VLOOKUP( Obveznica &amp; tblAmortizacioniPlan[[#This Row],[Kupon]], tblAmortizacioniPlanovi[], I$4, 0), "")</f>
        <v/>
      </c>
    </row>
    <row r="18" spans="2:9" ht="15.75" x14ac:dyDescent="0.25">
      <c r="B18" s="11" t="str">
        <f>IF( ROW() - ROW( tblAmortizacioniPlan[[#Headers],[Kupon]]) - 1 &gt; BrojKupona, "",  ROW() - ROW( tblAmortizacioniPlan[[#Headers],[Kupon]]) - 1 )</f>
        <v/>
      </c>
      <c r="C18" s="12" t="str">
        <f>IFERROR( VLOOKUP( Obveznica &amp; tblAmortizacioniPlan[[#This Row],[Kupon]], tblAmortizacioniPlanovi[], 4, 0), "")</f>
        <v/>
      </c>
      <c r="D18" s="5" t="str">
        <f>IFERROR( tblAmortizacioniPlan[[#This Row],[Ukupan iznos KM]] - tblAmortizacioniPlan[[#This Row],[Iznos kamate KM]], "")</f>
        <v/>
      </c>
      <c r="E18" s="5" t="str">
        <f>IFERROR( BrojHov * tblAmortizacioniPlan[[#This Row],[Kamata po obveznici]], "")</f>
        <v/>
      </c>
      <c r="F18" s="19" t="str">
        <f>IFERROR( BrojHov * tblAmortizacioniPlan[[#This Row],[Kupon po obveznici]], "")</f>
        <v/>
      </c>
      <c r="G18" s="29" t="str">
        <f>IFERROR( VLOOKUP( Obveznica &amp; tblAmortizacioniPlan[[#This Row],[Kupon]], tblAmortizacioniPlanovi[], G$4, 0), "")</f>
        <v/>
      </c>
      <c r="H18" s="30" t="str">
        <f>IFERROR( VLOOKUP( Obveznica &amp; tblAmortizacioniPlan[[#This Row],[Kupon]], tblAmortizacioniPlanovi[], H$4, 0), "")</f>
        <v/>
      </c>
      <c r="I18" s="30" t="str">
        <f>IFERROR( VLOOKUP( Obveznica &amp; tblAmortizacioniPlan[[#This Row],[Kupon]], tblAmortizacioniPlanovi[], I$4, 0), "")</f>
        <v/>
      </c>
    </row>
    <row r="19" spans="2:9" ht="15.75" x14ac:dyDescent="0.25">
      <c r="B19" s="11" t="str">
        <f>IF( ROW() - ROW( tblAmortizacioniPlan[[#Headers],[Kupon]]) - 1 &gt; BrojKupona, "",  ROW() - ROW( tblAmortizacioniPlan[[#Headers],[Kupon]]) - 1 )</f>
        <v/>
      </c>
      <c r="C19" s="12" t="str">
        <f>IFERROR( VLOOKUP( Obveznica &amp; tblAmortizacioniPlan[[#This Row],[Kupon]], tblAmortizacioniPlanovi[], 4, 0), "")</f>
        <v/>
      </c>
      <c r="D19" s="5" t="str">
        <f>IFERROR( tblAmortizacioniPlan[[#This Row],[Ukupan iznos KM]] - tblAmortizacioniPlan[[#This Row],[Iznos kamate KM]], "")</f>
        <v/>
      </c>
      <c r="E19" s="5" t="str">
        <f>IFERROR( BrojHov * tblAmortizacioniPlan[[#This Row],[Kamata po obveznici]], "")</f>
        <v/>
      </c>
      <c r="F19" s="19" t="str">
        <f>IFERROR( BrojHov * tblAmortizacioniPlan[[#This Row],[Kupon po obveznici]], "")</f>
        <v/>
      </c>
      <c r="G19" s="29" t="str">
        <f>IFERROR( VLOOKUP( Obveznica &amp; tblAmortizacioniPlan[[#This Row],[Kupon]], tblAmortizacioniPlanovi[], G$4, 0), "")</f>
        <v/>
      </c>
      <c r="H19" s="30" t="str">
        <f>IFERROR( VLOOKUP( Obveznica &amp; tblAmortizacioniPlan[[#This Row],[Kupon]], tblAmortizacioniPlanovi[], H$4, 0), "")</f>
        <v/>
      </c>
      <c r="I19" s="30" t="str">
        <f>IFERROR( VLOOKUP( Obveznica &amp; tblAmortizacioniPlan[[#This Row],[Kupon]], tblAmortizacioniPlanovi[], I$4, 0), "")</f>
        <v/>
      </c>
    </row>
    <row r="20" spans="2:9" ht="15.75" x14ac:dyDescent="0.25">
      <c r="B20" s="11" t="str">
        <f>IF( ROW() - ROW( tblAmortizacioniPlan[[#Headers],[Kupon]]) - 1 &gt; BrojKupona, "",  ROW() - ROW( tblAmortizacioniPlan[[#Headers],[Kupon]]) - 1 )</f>
        <v/>
      </c>
      <c r="C20" s="12" t="str">
        <f>IFERROR( VLOOKUP( Obveznica &amp; tblAmortizacioniPlan[[#This Row],[Kupon]], tblAmortizacioniPlanovi[], 4, 0), "")</f>
        <v/>
      </c>
      <c r="D20" s="5" t="str">
        <f>IFERROR( tblAmortizacioniPlan[[#This Row],[Ukupan iznos KM]] - tblAmortizacioniPlan[[#This Row],[Iznos kamate KM]], "")</f>
        <v/>
      </c>
      <c r="E20" s="5" t="str">
        <f>IFERROR( BrojHov * tblAmortizacioniPlan[[#This Row],[Kamata po obveznici]], "")</f>
        <v/>
      </c>
      <c r="F20" s="19" t="str">
        <f>IFERROR( BrojHov * tblAmortizacioniPlan[[#This Row],[Kupon po obveznici]], "")</f>
        <v/>
      </c>
      <c r="G20" s="29" t="str">
        <f>IFERROR( VLOOKUP( Obveznica &amp; tblAmortizacioniPlan[[#This Row],[Kupon]], tblAmortizacioniPlanovi[], G$4, 0), "")</f>
        <v/>
      </c>
      <c r="H20" s="30" t="str">
        <f>IFERROR( VLOOKUP( Obveznica &amp; tblAmortizacioniPlan[[#This Row],[Kupon]], tblAmortizacioniPlanovi[], H$4, 0), "")</f>
        <v/>
      </c>
      <c r="I20" s="30" t="str">
        <f>IFERROR( VLOOKUP( Obveznica &amp; tblAmortizacioniPlan[[#This Row],[Kupon]], tblAmortizacioniPlanovi[], I$4, 0), "")</f>
        <v/>
      </c>
    </row>
    <row r="21" spans="2:9" ht="15.75" x14ac:dyDescent="0.25">
      <c r="B21" s="23" t="str">
        <f>IF( ROW() - ROW( tblAmortizacioniPlan[[#Headers],[Kupon]]) - 1 &gt; BrojKupona, "",  ROW() - ROW( tblAmortizacioniPlan[[#Headers],[Kupon]]) - 1 )</f>
        <v/>
      </c>
      <c r="C21" s="24" t="str">
        <f>IFERROR( VLOOKUP( Obveznica &amp; tblAmortizacioniPlan[[#This Row],[Kupon]], tblAmortizacioniPlanovi[], 4, 0), "")</f>
        <v/>
      </c>
      <c r="D21" s="25" t="str">
        <f>IFERROR( tblAmortizacioniPlan[[#This Row],[Ukupan iznos KM]] - tblAmortizacioniPlan[[#This Row],[Iznos kamate KM]], "")</f>
        <v/>
      </c>
      <c r="E21" s="25" t="str">
        <f>IFERROR( BrojHov * tblAmortizacioniPlan[[#This Row],[Kamata po obveznici]], "")</f>
        <v/>
      </c>
      <c r="F21" s="26" t="str">
        <f>IFERROR( BrojHov * tblAmortizacioniPlan[[#This Row],[Kupon po obveznici]], "")</f>
        <v/>
      </c>
      <c r="G21" s="29" t="str">
        <f>IFERROR( VLOOKUP( Obveznica &amp; tblAmortizacioniPlan[[#This Row],[Kupon]], tblAmortizacioniPlanovi[], G$4, 0), "")</f>
        <v/>
      </c>
      <c r="H21" s="30" t="str">
        <f>IFERROR( VLOOKUP( Obveznica &amp; tblAmortizacioniPlan[[#This Row],[Kupon]], tblAmortizacioniPlanovi[], H$4, 0), "")</f>
        <v/>
      </c>
      <c r="I21" s="30" t="str">
        <f>IFERROR( VLOOKUP( Obveznica &amp; tblAmortizacioniPlan[[#This Row],[Kupon]], tblAmortizacioniPlanovi[], I$4, 0), "")</f>
        <v/>
      </c>
    </row>
    <row r="22" spans="2:9" x14ac:dyDescent="0.25">
      <c r="B22" s="1"/>
    </row>
    <row r="23" spans="2:9" x14ac:dyDescent="0.25">
      <c r="B23" s="1"/>
    </row>
    <row r="24" spans="2:9" x14ac:dyDescent="0.25">
      <c r="B24" s="1"/>
    </row>
    <row r="25" spans="2:9" x14ac:dyDescent="0.25">
      <c r="B25" s="1"/>
    </row>
    <row r="26" spans="2:9" x14ac:dyDescent="0.25">
      <c r="B26" s="1"/>
    </row>
    <row r="27" spans="2:9" x14ac:dyDescent="0.25">
      <c r="B27" s="1"/>
    </row>
    <row r="28" spans="2:9" x14ac:dyDescent="0.25">
      <c r="B28" s="1"/>
    </row>
    <row r="29" spans="2:9" x14ac:dyDescent="0.25">
      <c r="B29" s="1"/>
    </row>
    <row r="30" spans="2:9" x14ac:dyDescent="0.25">
      <c r="B30" s="1"/>
    </row>
    <row r="31" spans="2:9" x14ac:dyDescent="0.25">
      <c r="B31" s="1"/>
    </row>
    <row r="32" spans="2:9" x14ac:dyDescent="0.25">
      <c r="B32" s="1"/>
    </row>
    <row r="33" spans="2:2" x14ac:dyDescent="0.25">
      <c r="B33" s="1"/>
    </row>
    <row r="34" spans="2:2" x14ac:dyDescent="0.25">
      <c r="B34" s="1"/>
    </row>
    <row r="35" spans="2:2" x14ac:dyDescent="0.25">
      <c r="B35" s="1"/>
    </row>
    <row r="36" spans="2:2" x14ac:dyDescent="0.25">
      <c r="B36" s="1"/>
    </row>
  </sheetData>
  <sheetProtection sheet="1" selectLockedCells="1"/>
  <phoneticPr fontId="0" type="noConversion"/>
  <conditionalFormatting sqref="B6:F21">
    <cfRule type="expression" dxfId="0" priority="4" stopIfTrue="1">
      <formula>$C6&gt;TODAY()</formula>
    </cfRule>
  </conditionalFormatting>
  <dataValidations count="1">
    <dataValidation type="list" allowBlank="1" showInputMessage="1" showErrorMessage="1" sqref="C2" xr:uid="{00000000-0002-0000-0000-000000000000}">
      <formula1>Obveznice</formula1>
    </dataValidation>
  </dataValidations>
  <printOptions horizontalCentered="1"/>
  <pageMargins left="0.70866141732283472" right="0.70866141732283472" top="0.74803149606299213" bottom="0.74803149606299213" header="0.31496062992125984" footer="0.31496062992125984"/>
  <pageSetup paperSize="9" orientation="landscape" blackAndWhite="1" horizontalDpi="300" verticalDpi="300" r:id="rId1"/>
  <tableParts count="1">
    <tablePart r:id="rId2"/>
  </tablePart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3:B53"/>
  <sheetViews>
    <sheetView topLeftCell="A16" workbookViewId="0">
      <selection activeCell="I29" sqref="I29"/>
    </sheetView>
  </sheetViews>
  <sheetFormatPr defaultRowHeight="15" x14ac:dyDescent="0.25"/>
  <cols>
    <col min="1" max="1" width="13.140625" bestFit="1" customWidth="1"/>
    <col min="2" max="2" width="26.28515625" bestFit="1" customWidth="1"/>
  </cols>
  <sheetData>
    <row r="3" spans="1:2" x14ac:dyDescent="0.25">
      <c r="A3" s="31" t="s">
        <v>77</v>
      </c>
      <c r="B3" t="s">
        <v>79</v>
      </c>
    </row>
    <row r="4" spans="1:2" x14ac:dyDescent="0.25">
      <c r="A4" s="32" t="s">
        <v>53</v>
      </c>
      <c r="B4" s="17">
        <v>187.5</v>
      </c>
    </row>
    <row r="5" spans="1:2" x14ac:dyDescent="0.25">
      <c r="A5" s="32" t="s">
        <v>22</v>
      </c>
      <c r="B5" s="17">
        <v>35</v>
      </c>
    </row>
    <row r="6" spans="1:2" x14ac:dyDescent="0.25">
      <c r="A6" s="32" t="s">
        <v>23</v>
      </c>
      <c r="B6" s="17">
        <v>42</v>
      </c>
    </row>
    <row r="7" spans="1:2" x14ac:dyDescent="0.25">
      <c r="A7" s="32" t="s">
        <v>25</v>
      </c>
      <c r="B7" s="17">
        <v>42</v>
      </c>
    </row>
    <row r="8" spans="1:2" x14ac:dyDescent="0.25">
      <c r="A8" s="32" t="s">
        <v>30</v>
      </c>
      <c r="B8" s="17">
        <v>112.5</v>
      </c>
    </row>
    <row r="9" spans="1:2" x14ac:dyDescent="0.25">
      <c r="A9" s="32" t="s">
        <v>31</v>
      </c>
      <c r="B9" s="17">
        <v>180</v>
      </c>
    </row>
    <row r="10" spans="1:2" x14ac:dyDescent="0.25">
      <c r="A10" s="32" t="s">
        <v>32</v>
      </c>
      <c r="B10" s="17">
        <v>150</v>
      </c>
    </row>
    <row r="11" spans="1:2" x14ac:dyDescent="0.25">
      <c r="A11" s="32" t="s">
        <v>33</v>
      </c>
      <c r="B11" s="17">
        <v>165</v>
      </c>
    </row>
    <row r="12" spans="1:2" x14ac:dyDescent="0.25">
      <c r="A12" s="32" t="s">
        <v>34</v>
      </c>
      <c r="B12" s="17">
        <v>112.5</v>
      </c>
    </row>
    <row r="13" spans="1:2" x14ac:dyDescent="0.25">
      <c r="A13" s="32" t="s">
        <v>35</v>
      </c>
      <c r="B13" s="17">
        <v>142.5</v>
      </c>
    </row>
    <row r="14" spans="1:2" x14ac:dyDescent="0.25">
      <c r="A14" s="32" t="s">
        <v>36</v>
      </c>
      <c r="B14" s="17">
        <v>100</v>
      </c>
    </row>
    <row r="15" spans="1:2" x14ac:dyDescent="0.25">
      <c r="A15" s="32" t="s">
        <v>40</v>
      </c>
      <c r="B15" s="17">
        <v>127.5</v>
      </c>
    </row>
    <row r="16" spans="1:2" x14ac:dyDescent="0.25">
      <c r="A16" s="32" t="s">
        <v>44</v>
      </c>
      <c r="B16" s="17">
        <v>105</v>
      </c>
    </row>
    <row r="17" spans="1:2" x14ac:dyDescent="0.25">
      <c r="A17" s="32" t="s">
        <v>45</v>
      </c>
      <c r="B17" s="17">
        <v>105</v>
      </c>
    </row>
    <row r="18" spans="1:2" x14ac:dyDescent="0.25">
      <c r="A18" s="32" t="s">
        <v>46</v>
      </c>
      <c r="B18" s="17">
        <v>315</v>
      </c>
    </row>
    <row r="19" spans="1:2" x14ac:dyDescent="0.25">
      <c r="A19" s="32" t="s">
        <v>47</v>
      </c>
      <c r="B19" s="17">
        <v>200</v>
      </c>
    </row>
    <row r="20" spans="1:2" x14ac:dyDescent="0.25">
      <c r="A20" s="32" t="s">
        <v>48</v>
      </c>
      <c r="B20" s="17">
        <v>500</v>
      </c>
    </row>
    <row r="21" spans="1:2" x14ac:dyDescent="0.25">
      <c r="A21" s="32" t="s">
        <v>49</v>
      </c>
      <c r="B21" s="17">
        <v>200</v>
      </c>
    </row>
    <row r="22" spans="1:2" x14ac:dyDescent="0.25">
      <c r="A22" s="32" t="s">
        <v>50</v>
      </c>
      <c r="B22" s="17">
        <v>315</v>
      </c>
    </row>
    <row r="23" spans="1:2" x14ac:dyDescent="0.25">
      <c r="A23" s="32" t="s">
        <v>51</v>
      </c>
      <c r="B23" s="17">
        <v>200</v>
      </c>
    </row>
    <row r="24" spans="1:2" x14ac:dyDescent="0.25">
      <c r="A24" s="32" t="s">
        <v>54</v>
      </c>
      <c r="B24" s="17">
        <v>315</v>
      </c>
    </row>
    <row r="25" spans="1:2" x14ac:dyDescent="0.25">
      <c r="A25" s="32" t="s">
        <v>55</v>
      </c>
      <c r="B25" s="17">
        <v>97.5</v>
      </c>
    </row>
    <row r="26" spans="1:2" x14ac:dyDescent="0.25">
      <c r="A26" s="32" t="s">
        <v>39</v>
      </c>
      <c r="B26" s="17">
        <v>6.8750000000000006E-2</v>
      </c>
    </row>
    <row r="27" spans="1:2" x14ac:dyDescent="0.25">
      <c r="A27" s="32" t="s">
        <v>4</v>
      </c>
      <c r="B27" s="17">
        <v>6.8750000000000006E-2</v>
      </c>
    </row>
    <row r="28" spans="1:2" x14ac:dyDescent="0.25">
      <c r="A28" s="32" t="s">
        <v>20</v>
      </c>
      <c r="B28" s="17">
        <v>6.8750000000000006E-2</v>
      </c>
    </row>
    <row r="29" spans="1:2" x14ac:dyDescent="0.25">
      <c r="A29" s="32" t="s">
        <v>26</v>
      </c>
      <c r="B29" s="17">
        <v>6.8750000000000006E-2</v>
      </c>
    </row>
    <row r="30" spans="1:2" x14ac:dyDescent="0.25">
      <c r="A30" s="32" t="s">
        <v>28</v>
      </c>
      <c r="B30" s="17">
        <v>6.8750000000000006E-2</v>
      </c>
    </row>
    <row r="31" spans="1:2" x14ac:dyDescent="0.25">
      <c r="A31" s="32" t="s">
        <v>37</v>
      </c>
      <c r="B31" s="17">
        <v>6.8750000000000006E-2</v>
      </c>
    </row>
    <row r="32" spans="1:2" x14ac:dyDescent="0.25">
      <c r="A32" s="32" t="s">
        <v>52</v>
      </c>
      <c r="B32" s="17">
        <v>6.8750000000000006E-2</v>
      </c>
    </row>
    <row r="33" spans="1:2" x14ac:dyDescent="0.25">
      <c r="A33" s="32" t="s">
        <v>5</v>
      </c>
      <c r="B33" s="17">
        <v>0.15750000000000003</v>
      </c>
    </row>
    <row r="34" spans="1:2" x14ac:dyDescent="0.25">
      <c r="A34" s="32" t="s">
        <v>6</v>
      </c>
      <c r="B34" s="17">
        <v>0.15750000000000003</v>
      </c>
    </row>
    <row r="35" spans="1:2" x14ac:dyDescent="0.25">
      <c r="A35" s="32" t="s">
        <v>7</v>
      </c>
      <c r="B35" s="17">
        <v>0.15750000000000003</v>
      </c>
    </row>
    <row r="36" spans="1:2" x14ac:dyDescent="0.25">
      <c r="A36" s="32" t="s">
        <v>8</v>
      </c>
      <c r="B36" s="17">
        <v>0.15750000000000003</v>
      </c>
    </row>
    <row r="37" spans="1:2" x14ac:dyDescent="0.25">
      <c r="A37" s="32" t="s">
        <v>9</v>
      </c>
      <c r="B37" s="17">
        <v>0.15750000000000003</v>
      </c>
    </row>
    <row r="38" spans="1:2" x14ac:dyDescent="0.25">
      <c r="A38" s="32" t="s">
        <v>10</v>
      </c>
      <c r="B38" s="17">
        <v>0.14249999999999999</v>
      </c>
    </row>
    <row r="39" spans="1:2" x14ac:dyDescent="0.25">
      <c r="A39" s="32" t="s">
        <v>19</v>
      </c>
      <c r="B39" s="17">
        <v>0.14249999999999999</v>
      </c>
    </row>
    <row r="40" spans="1:2" x14ac:dyDescent="0.25">
      <c r="A40" s="32" t="s">
        <v>21</v>
      </c>
      <c r="B40" s="17">
        <v>0.14249999999999999</v>
      </c>
    </row>
    <row r="41" spans="1:2" x14ac:dyDescent="0.25">
      <c r="A41" s="32" t="s">
        <v>24</v>
      </c>
      <c r="B41" s="17">
        <v>0.1275</v>
      </c>
    </row>
    <row r="42" spans="1:2" x14ac:dyDescent="0.25">
      <c r="A42" s="32" t="s">
        <v>27</v>
      </c>
      <c r="B42" s="17">
        <v>0.1275</v>
      </c>
    </row>
    <row r="43" spans="1:2" x14ac:dyDescent="0.25">
      <c r="A43" s="32" t="s">
        <v>29</v>
      </c>
      <c r="B43" s="17">
        <v>0.1275</v>
      </c>
    </row>
    <row r="44" spans="1:2" x14ac:dyDescent="0.25">
      <c r="A44" s="32" t="s">
        <v>38</v>
      </c>
      <c r="B44" s="17">
        <v>0.1275</v>
      </c>
    </row>
    <row r="45" spans="1:2" x14ac:dyDescent="0.25">
      <c r="A45" s="32" t="s">
        <v>41</v>
      </c>
      <c r="B45" s="17">
        <v>0.1275</v>
      </c>
    </row>
    <row r="46" spans="1:2" x14ac:dyDescent="0.25">
      <c r="A46" s="32" t="s">
        <v>73</v>
      </c>
      <c r="B46" s="17">
        <v>0.1275</v>
      </c>
    </row>
    <row r="47" spans="1:2" x14ac:dyDescent="0.25">
      <c r="A47" s="32" t="s">
        <v>75</v>
      </c>
      <c r="B47" s="17">
        <v>0.1275</v>
      </c>
    </row>
    <row r="48" spans="1:2" x14ac:dyDescent="0.25">
      <c r="A48" s="32" t="s">
        <v>80</v>
      </c>
      <c r="B48" s="17"/>
    </row>
    <row r="49" spans="1:2" x14ac:dyDescent="0.25">
      <c r="A49" s="32" t="s">
        <v>81</v>
      </c>
      <c r="B49" s="17"/>
    </row>
    <row r="50" spans="1:2" x14ac:dyDescent="0.25">
      <c r="A50" s="32" t="s">
        <v>82</v>
      </c>
      <c r="B50" s="17"/>
    </row>
    <row r="51" spans="1:2" x14ac:dyDescent="0.25">
      <c r="A51" s="32" t="s">
        <v>83</v>
      </c>
      <c r="B51" s="17"/>
    </row>
    <row r="52" spans="1:2" x14ac:dyDescent="0.25">
      <c r="A52" s="32" t="s">
        <v>94</v>
      </c>
      <c r="B52" s="17"/>
    </row>
    <row r="53" spans="1:2" x14ac:dyDescent="0.25">
      <c r="A53" s="32" t="s">
        <v>78</v>
      </c>
      <c r="B53" s="17">
        <v>3751.5887499999985</v>
      </c>
    </row>
  </sheetData>
  <pageMargins left="0.7" right="0.7" top="0.75" bottom="0.75" header="0.3" footer="0.3"/>
  <pageSetup paperSize="9" orientation="portrait"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5"/>
  </sheetPr>
  <dimension ref="A1:O566"/>
  <sheetViews>
    <sheetView showGridLines="0" workbookViewId="0">
      <pane ySplit="1" topLeftCell="A2" activePane="bottomLeft" state="frozen"/>
      <selection pane="bottomLeft" activeCell="A2" sqref="A2:G2"/>
    </sheetView>
  </sheetViews>
  <sheetFormatPr defaultRowHeight="15" x14ac:dyDescent="0.25"/>
  <cols>
    <col min="1" max="1" width="12.28515625" customWidth="1"/>
    <col min="2" max="2" width="12.7109375" customWidth="1"/>
    <col min="3" max="3" width="12" bestFit="1" customWidth="1"/>
    <col min="4" max="4" width="13.85546875" customWidth="1"/>
    <col min="5" max="5" width="19.28515625" customWidth="1"/>
    <col min="6" max="6" width="17.42578125" customWidth="1"/>
    <col min="7" max="7" width="13.140625" customWidth="1"/>
    <col min="11" max="11" width="12" customWidth="1"/>
    <col min="12" max="12" width="43.140625" customWidth="1"/>
    <col min="14" max="15" width="10.140625" bestFit="1" customWidth="1"/>
  </cols>
  <sheetData>
    <row r="1" spans="1:15" ht="45" x14ac:dyDescent="0.25">
      <c r="A1" s="16" t="s">
        <v>12</v>
      </c>
      <c r="B1" s="7" t="s">
        <v>11</v>
      </c>
      <c r="C1" s="7" t="s">
        <v>1</v>
      </c>
      <c r="D1" s="7" t="s">
        <v>13</v>
      </c>
      <c r="E1" s="7" t="s">
        <v>15</v>
      </c>
      <c r="F1" s="7" t="s">
        <v>14</v>
      </c>
      <c r="G1" s="7" t="s">
        <v>3</v>
      </c>
      <c r="K1" s="15" t="s">
        <v>42</v>
      </c>
      <c r="L1" s="15" t="s">
        <v>43</v>
      </c>
      <c r="O1">
        <f>MAX( tblAmortizacioniPlanovi[Kupon])</f>
        <v>15</v>
      </c>
    </row>
    <row r="2" spans="1:15" x14ac:dyDescent="0.25">
      <c r="A2" t="str">
        <f>CONCATENATE( tblAmortizacioniPlanovi[[#This Row],[Obveznica]], tblAmortizacioniPlanovi[[#This Row],[Kupon]])</f>
        <v>RSDS-O-A0</v>
      </c>
      <c r="B2" t="s">
        <v>39</v>
      </c>
      <c r="C2">
        <v>0</v>
      </c>
      <c r="D2" s="1">
        <v>39506</v>
      </c>
      <c r="E2">
        <v>1</v>
      </c>
      <c r="F2">
        <v>0</v>
      </c>
      <c r="G2">
        <v>0</v>
      </c>
      <c r="K2" t="s">
        <v>39</v>
      </c>
      <c r="L2" t="s">
        <v>56</v>
      </c>
    </row>
    <row r="3" spans="1:15" x14ac:dyDescent="0.25">
      <c r="A3" t="str">
        <f>CONCATENATE( tblAmortizacioniPlanovi[[#This Row],[Obveznica]], tblAmortizacioniPlanovi[[#This Row],[Kupon]])</f>
        <v>RSDS-O-A1</v>
      </c>
      <c r="B3" t="s">
        <v>39</v>
      </c>
      <c r="C3">
        <v>1</v>
      </c>
      <c r="D3" s="1">
        <v>39688</v>
      </c>
      <c r="E3">
        <v>0.9</v>
      </c>
      <c r="F3">
        <v>1.2500000000000001E-2</v>
      </c>
      <c r="G3">
        <v>0.1125</v>
      </c>
      <c r="K3" t="s">
        <v>4</v>
      </c>
      <c r="L3" t="s">
        <v>57</v>
      </c>
    </row>
    <row r="4" spans="1:15" x14ac:dyDescent="0.25">
      <c r="A4" t="str">
        <f>CONCATENATE( tblAmortizacioniPlanovi[[#This Row],[Obveznica]], tblAmortizacioniPlanovi[[#This Row],[Kupon]])</f>
        <v>RSDS-O-A2</v>
      </c>
      <c r="B4" t="s">
        <v>39</v>
      </c>
      <c r="C4">
        <v>2</v>
      </c>
      <c r="D4" s="1">
        <v>39872</v>
      </c>
      <c r="E4">
        <v>0.8</v>
      </c>
      <c r="F4">
        <v>1.125E-2</v>
      </c>
      <c r="G4">
        <v>0.11125</v>
      </c>
      <c r="K4" t="s">
        <v>20</v>
      </c>
      <c r="L4" t="s">
        <v>58</v>
      </c>
    </row>
    <row r="5" spans="1:15" x14ac:dyDescent="0.25">
      <c r="A5" t="str">
        <f>CONCATENATE( tblAmortizacioniPlanovi[[#This Row],[Obveznica]], tblAmortizacioniPlanovi[[#This Row],[Kupon]])</f>
        <v>RSDS-O-A3</v>
      </c>
      <c r="B5" t="s">
        <v>39</v>
      </c>
      <c r="C5">
        <v>3</v>
      </c>
      <c r="D5" s="1">
        <v>40053</v>
      </c>
      <c r="E5">
        <v>0.7</v>
      </c>
      <c r="F5">
        <v>0.01</v>
      </c>
      <c r="G5">
        <v>0.11</v>
      </c>
      <c r="K5" t="s">
        <v>26</v>
      </c>
      <c r="L5" t="s">
        <v>59</v>
      </c>
    </row>
    <row r="6" spans="1:15" x14ac:dyDescent="0.25">
      <c r="A6" t="str">
        <f>CONCATENATE( tblAmortizacioniPlanovi[[#This Row],[Obveznica]], tblAmortizacioniPlanovi[[#This Row],[Kupon]])</f>
        <v>RSDS-O-A4</v>
      </c>
      <c r="B6" t="s">
        <v>39</v>
      </c>
      <c r="C6">
        <v>4</v>
      </c>
      <c r="D6" s="1">
        <v>40237</v>
      </c>
      <c r="E6">
        <v>0.6</v>
      </c>
      <c r="F6">
        <v>8.7500000000000008E-3</v>
      </c>
      <c r="G6">
        <v>0.10875</v>
      </c>
      <c r="K6" t="s">
        <v>28</v>
      </c>
      <c r="L6" t="s">
        <v>60</v>
      </c>
    </row>
    <row r="7" spans="1:15" x14ac:dyDescent="0.25">
      <c r="A7" t="str">
        <f>CONCATENATE( tblAmortizacioniPlanovi[[#This Row],[Obveznica]], tblAmortizacioniPlanovi[[#This Row],[Kupon]])</f>
        <v>RSDS-O-A5</v>
      </c>
      <c r="B7" t="s">
        <v>39</v>
      </c>
      <c r="C7">
        <v>5</v>
      </c>
      <c r="D7" s="1">
        <v>40418</v>
      </c>
      <c r="E7">
        <v>0.5</v>
      </c>
      <c r="F7">
        <v>7.4999999999999997E-3</v>
      </c>
      <c r="G7">
        <v>0.1075</v>
      </c>
      <c r="K7" t="s">
        <v>37</v>
      </c>
      <c r="L7" t="s">
        <v>61</v>
      </c>
      <c r="N7" s="1"/>
    </row>
    <row r="8" spans="1:15" x14ac:dyDescent="0.25">
      <c r="A8" t="str">
        <f>CONCATENATE( tblAmortizacioniPlanovi[[#This Row],[Obveznica]], tblAmortizacioniPlanovi[[#This Row],[Kupon]])</f>
        <v>RSDS-O-A6</v>
      </c>
      <c r="B8" t="s">
        <v>39</v>
      </c>
      <c r="C8">
        <v>6</v>
      </c>
      <c r="D8" s="1">
        <v>40602</v>
      </c>
      <c r="E8">
        <v>0.4</v>
      </c>
      <c r="F8">
        <v>6.2500000000000003E-3</v>
      </c>
      <c r="G8">
        <v>0.10625</v>
      </c>
      <c r="K8" t="s">
        <v>52</v>
      </c>
      <c r="L8" t="s">
        <v>62</v>
      </c>
      <c r="N8" s="1"/>
    </row>
    <row r="9" spans="1:15" x14ac:dyDescent="0.25">
      <c r="A9" t="str">
        <f>CONCATENATE( tblAmortizacioniPlanovi[[#This Row],[Obveznica]], tblAmortizacioniPlanovi[[#This Row],[Kupon]])</f>
        <v>RSDS-O-A7</v>
      </c>
      <c r="B9" t="s">
        <v>39</v>
      </c>
      <c r="C9">
        <v>7</v>
      </c>
      <c r="D9" s="1">
        <v>40783</v>
      </c>
      <c r="E9">
        <v>0.3</v>
      </c>
      <c r="F9">
        <v>5.0000000000000001E-3</v>
      </c>
      <c r="G9">
        <v>0.105</v>
      </c>
      <c r="K9" t="s">
        <v>88</v>
      </c>
      <c r="L9" t="s">
        <v>91</v>
      </c>
      <c r="N9" s="1"/>
    </row>
    <row r="10" spans="1:15" x14ac:dyDescent="0.25">
      <c r="A10" t="str">
        <f>CONCATENATE( tblAmortizacioniPlanovi[[#This Row],[Obveznica]], tblAmortizacioniPlanovi[[#This Row],[Kupon]])</f>
        <v>RSDS-O-A8</v>
      </c>
      <c r="B10" t="s">
        <v>39</v>
      </c>
      <c r="C10">
        <v>8</v>
      </c>
      <c r="D10" s="1">
        <v>40967</v>
      </c>
      <c r="E10">
        <v>0.2</v>
      </c>
      <c r="F10">
        <v>3.7499999999999999E-3</v>
      </c>
      <c r="G10">
        <v>0.10375</v>
      </c>
      <c r="K10" t="s">
        <v>90</v>
      </c>
      <c r="L10" t="s">
        <v>92</v>
      </c>
      <c r="N10" s="1"/>
    </row>
    <row r="11" spans="1:15" x14ac:dyDescent="0.25">
      <c r="A11" t="str">
        <f>CONCATENATE( tblAmortizacioniPlanovi[[#This Row],[Obveznica]], tblAmortizacioniPlanovi[[#This Row],[Kupon]])</f>
        <v>RSDS-O-A9</v>
      </c>
      <c r="B11" t="s">
        <v>39</v>
      </c>
      <c r="C11">
        <v>9</v>
      </c>
      <c r="D11" s="1">
        <v>41149</v>
      </c>
      <c r="E11">
        <v>0.1</v>
      </c>
      <c r="F11">
        <v>2.5000000000000001E-3</v>
      </c>
      <c r="G11">
        <v>0.10249999999999999</v>
      </c>
      <c r="K11" t="s">
        <v>89</v>
      </c>
      <c r="L11" t="s">
        <v>93</v>
      </c>
      <c r="N11" s="1"/>
    </row>
    <row r="12" spans="1:15" x14ac:dyDescent="0.25">
      <c r="A12" t="str">
        <f>CONCATENATE( tblAmortizacioniPlanovi[[#This Row],[Obveznica]], tblAmortizacioniPlanovi[[#This Row],[Kupon]])</f>
        <v>RSDS-O-A10</v>
      </c>
      <c r="B12" t="s">
        <v>39</v>
      </c>
      <c r="C12">
        <v>10</v>
      </c>
      <c r="D12" s="1">
        <v>41333</v>
      </c>
      <c r="E12">
        <v>0</v>
      </c>
      <c r="F12">
        <v>1.25E-3</v>
      </c>
      <c r="G12">
        <v>0.10125000000000001</v>
      </c>
      <c r="K12" t="s">
        <v>96</v>
      </c>
      <c r="L12" t="s">
        <v>97</v>
      </c>
      <c r="N12" s="1"/>
    </row>
    <row r="13" spans="1:15" x14ac:dyDescent="0.25">
      <c r="A13" t="str">
        <f>CONCATENATE( tblAmortizacioniPlanovi[[#This Row],[Obveznica]], tblAmortizacioniPlanovi[[#This Row],[Kupon]])</f>
        <v>RSDS-O-B0</v>
      </c>
      <c r="B13" t="s">
        <v>4</v>
      </c>
      <c r="C13">
        <v>0</v>
      </c>
      <c r="D13" s="1">
        <v>40053</v>
      </c>
      <c r="E13">
        <v>1</v>
      </c>
      <c r="F13">
        <v>0</v>
      </c>
      <c r="G13">
        <v>0</v>
      </c>
      <c r="K13" t="s">
        <v>8</v>
      </c>
      <c r="L13" t="s">
        <v>63</v>
      </c>
      <c r="N13" s="1"/>
    </row>
    <row r="14" spans="1:15" x14ac:dyDescent="0.25">
      <c r="A14" t="str">
        <f>CONCATENATE( tblAmortizacioniPlanovi[[#This Row],[Obveznica]], tblAmortizacioniPlanovi[[#This Row],[Kupon]])</f>
        <v>RSDS-O-B1</v>
      </c>
      <c r="B14" t="s">
        <v>4</v>
      </c>
      <c r="C14">
        <v>1</v>
      </c>
      <c r="D14" s="1">
        <v>40237</v>
      </c>
      <c r="E14">
        <v>0.9</v>
      </c>
      <c r="F14">
        <v>1.2500000000000001E-2</v>
      </c>
      <c r="G14">
        <v>0.1125</v>
      </c>
      <c r="K14" t="s">
        <v>9</v>
      </c>
      <c r="L14" t="s">
        <v>64</v>
      </c>
      <c r="N14" s="1"/>
    </row>
    <row r="15" spans="1:15" x14ac:dyDescent="0.25">
      <c r="A15" t="str">
        <f>CONCATENATE( tblAmortizacioniPlanovi[[#This Row],[Obveznica]], tblAmortizacioniPlanovi[[#This Row],[Kupon]])</f>
        <v>RSDS-O-B2</v>
      </c>
      <c r="B15" t="s">
        <v>4</v>
      </c>
      <c r="C15">
        <v>2</v>
      </c>
      <c r="D15" s="1">
        <v>40418</v>
      </c>
      <c r="E15">
        <v>0.8</v>
      </c>
      <c r="F15">
        <v>1.125E-2</v>
      </c>
      <c r="G15">
        <v>0.11125</v>
      </c>
      <c r="K15" t="s">
        <v>10</v>
      </c>
      <c r="L15" t="s">
        <v>65</v>
      </c>
      <c r="N15" s="1"/>
    </row>
    <row r="16" spans="1:15" x14ac:dyDescent="0.25">
      <c r="A16" t="str">
        <f>CONCATENATE( tblAmortizacioniPlanovi[[#This Row],[Obveznica]], tblAmortizacioniPlanovi[[#This Row],[Kupon]])</f>
        <v>RSDS-O-B3</v>
      </c>
      <c r="B16" t="s">
        <v>4</v>
      </c>
      <c r="C16">
        <v>3</v>
      </c>
      <c r="D16" s="1">
        <v>40602</v>
      </c>
      <c r="E16">
        <v>0.7</v>
      </c>
      <c r="F16">
        <v>0.01</v>
      </c>
      <c r="G16">
        <v>0.11</v>
      </c>
      <c r="K16" t="s">
        <v>19</v>
      </c>
      <c r="L16" t="s">
        <v>66</v>
      </c>
      <c r="N16" s="1"/>
    </row>
    <row r="17" spans="1:14" x14ac:dyDescent="0.25">
      <c r="A17" t="str">
        <f>CONCATENATE( tblAmortizacioniPlanovi[[#This Row],[Obveznica]], tblAmortizacioniPlanovi[[#This Row],[Kupon]])</f>
        <v>RSDS-O-B4</v>
      </c>
      <c r="B17" t="s">
        <v>4</v>
      </c>
      <c r="C17">
        <v>4</v>
      </c>
      <c r="D17" s="1">
        <v>40783</v>
      </c>
      <c r="E17">
        <v>0.6</v>
      </c>
      <c r="F17">
        <v>8.7500000000000008E-3</v>
      </c>
      <c r="G17">
        <v>0.10875</v>
      </c>
      <c r="K17" t="s">
        <v>21</v>
      </c>
      <c r="L17" t="s">
        <v>67</v>
      </c>
      <c r="N17" s="1"/>
    </row>
    <row r="18" spans="1:14" x14ac:dyDescent="0.25">
      <c r="A18" t="str">
        <f>CONCATENATE( tblAmortizacioniPlanovi[[#This Row],[Obveznica]], tblAmortizacioniPlanovi[[#This Row],[Kupon]])</f>
        <v>RSDS-O-B5</v>
      </c>
      <c r="B18" t="s">
        <v>4</v>
      </c>
      <c r="C18">
        <v>5</v>
      </c>
      <c r="D18" s="1">
        <v>40967</v>
      </c>
      <c r="E18">
        <v>0.5</v>
      </c>
      <c r="F18">
        <v>7.4999999999999997E-3</v>
      </c>
      <c r="G18">
        <v>0.1075</v>
      </c>
      <c r="K18" t="s">
        <v>24</v>
      </c>
      <c r="L18" t="s">
        <v>68</v>
      </c>
      <c r="N18" s="1"/>
    </row>
    <row r="19" spans="1:14" x14ac:dyDescent="0.25">
      <c r="A19" t="str">
        <f>CONCATENATE( tblAmortizacioniPlanovi[[#This Row],[Obveznica]], tblAmortizacioniPlanovi[[#This Row],[Kupon]])</f>
        <v>RSDS-O-B6</v>
      </c>
      <c r="B19" t="s">
        <v>4</v>
      </c>
      <c r="C19">
        <v>6</v>
      </c>
      <c r="D19" s="1">
        <v>41149</v>
      </c>
      <c r="E19">
        <v>0.4</v>
      </c>
      <c r="F19">
        <v>6.2500000000000003E-3</v>
      </c>
      <c r="G19">
        <v>0.10625</v>
      </c>
      <c r="K19" t="s">
        <v>27</v>
      </c>
      <c r="L19" t="s">
        <v>69</v>
      </c>
      <c r="N19" s="1"/>
    </row>
    <row r="20" spans="1:14" x14ac:dyDescent="0.25">
      <c r="A20" t="str">
        <f>CONCATENATE( tblAmortizacioniPlanovi[[#This Row],[Obveznica]], tblAmortizacioniPlanovi[[#This Row],[Kupon]])</f>
        <v>RSDS-O-B7</v>
      </c>
      <c r="B20" t="s">
        <v>4</v>
      </c>
      <c r="C20">
        <v>7</v>
      </c>
      <c r="D20" s="1">
        <v>41333</v>
      </c>
      <c r="E20">
        <v>0.3</v>
      </c>
      <c r="F20">
        <v>5.0000000000000001E-3</v>
      </c>
      <c r="G20">
        <v>0.105</v>
      </c>
      <c r="K20" t="s">
        <v>29</v>
      </c>
      <c r="L20" t="s">
        <v>70</v>
      </c>
      <c r="N20" s="1"/>
    </row>
    <row r="21" spans="1:14" x14ac:dyDescent="0.25">
      <c r="A21" t="str">
        <f>CONCATENATE( tblAmortizacioniPlanovi[[#This Row],[Obveznica]], tblAmortizacioniPlanovi[[#This Row],[Kupon]])</f>
        <v>RSDS-O-B8</v>
      </c>
      <c r="B21" t="s">
        <v>4</v>
      </c>
      <c r="C21">
        <v>8</v>
      </c>
      <c r="D21" s="1">
        <v>41514</v>
      </c>
      <c r="E21">
        <v>0.2</v>
      </c>
      <c r="F21">
        <v>3.7499999999999999E-3</v>
      </c>
      <c r="G21">
        <v>0.10375</v>
      </c>
      <c r="K21" t="s">
        <v>38</v>
      </c>
      <c r="L21" t="s">
        <v>71</v>
      </c>
      <c r="N21" s="1"/>
    </row>
    <row r="22" spans="1:14" x14ac:dyDescent="0.25">
      <c r="A22" t="str">
        <f>CONCATENATE( tblAmortizacioniPlanovi[[#This Row],[Obveznica]], tblAmortizacioniPlanovi[[#This Row],[Kupon]])</f>
        <v>RSDS-O-B9</v>
      </c>
      <c r="B22" t="s">
        <v>4</v>
      </c>
      <c r="C22">
        <v>9</v>
      </c>
      <c r="D22" s="1">
        <v>41698</v>
      </c>
      <c r="E22">
        <v>0.1</v>
      </c>
      <c r="F22">
        <v>2.5000000000000001E-3</v>
      </c>
      <c r="G22">
        <v>0.10249999999999999</v>
      </c>
      <c r="K22" t="s">
        <v>41</v>
      </c>
      <c r="L22" t="s">
        <v>72</v>
      </c>
      <c r="N22" s="1"/>
    </row>
    <row r="23" spans="1:14" x14ac:dyDescent="0.25">
      <c r="A23" t="str">
        <f>CONCATENATE( tblAmortizacioniPlanovi[[#This Row],[Obveznica]], tblAmortizacioniPlanovi[[#This Row],[Kupon]])</f>
        <v>RSDS-O-B10</v>
      </c>
      <c r="B23" t="s">
        <v>4</v>
      </c>
      <c r="C23">
        <v>10</v>
      </c>
      <c r="D23" s="1">
        <v>41879</v>
      </c>
      <c r="E23">
        <v>0</v>
      </c>
      <c r="F23">
        <v>1.25E-3</v>
      </c>
      <c r="G23">
        <v>0.10125000000000001</v>
      </c>
      <c r="K23" t="s">
        <v>73</v>
      </c>
      <c r="L23" t="s">
        <v>74</v>
      </c>
      <c r="N23" s="1"/>
    </row>
    <row r="24" spans="1:14" x14ac:dyDescent="0.25">
      <c r="A24" t="str">
        <f>CONCATENATE( tblAmortizacioniPlanovi[[#This Row],[Obveznica]], tblAmortizacioniPlanovi[[#This Row],[Kupon]])</f>
        <v>RSDS-O-C0</v>
      </c>
      <c r="B24" t="s">
        <v>20</v>
      </c>
      <c r="C24">
        <v>0</v>
      </c>
      <c r="D24" s="1">
        <v>40451</v>
      </c>
      <c r="E24">
        <v>1</v>
      </c>
      <c r="F24">
        <v>0</v>
      </c>
      <c r="G24">
        <v>0</v>
      </c>
      <c r="K24" t="s">
        <v>75</v>
      </c>
      <c r="L24" t="s">
        <v>76</v>
      </c>
      <c r="N24" s="1"/>
    </row>
    <row r="25" spans="1:14" x14ac:dyDescent="0.25">
      <c r="A25" t="str">
        <f>CONCATENATE( tblAmortizacioniPlanovi[[#This Row],[Obveznica]], tblAmortizacioniPlanovi[[#This Row],[Kupon]])</f>
        <v>RSDS-O-C1</v>
      </c>
      <c r="B25" t="s">
        <v>20</v>
      </c>
      <c r="C25">
        <v>1</v>
      </c>
      <c r="D25" s="1">
        <v>40632</v>
      </c>
      <c r="E25">
        <v>0.9</v>
      </c>
      <c r="F25">
        <v>1.2500000000000001E-2</v>
      </c>
      <c r="G25">
        <v>0.1125</v>
      </c>
      <c r="K25" t="s">
        <v>80</v>
      </c>
      <c r="L25" t="s">
        <v>84</v>
      </c>
    </row>
    <row r="26" spans="1:14" x14ac:dyDescent="0.25">
      <c r="A26" t="str">
        <f>CONCATENATE( tblAmortizacioniPlanovi[[#This Row],[Obveznica]], tblAmortizacioniPlanovi[[#This Row],[Kupon]])</f>
        <v>RSDS-O-C2</v>
      </c>
      <c r="B26" t="s">
        <v>20</v>
      </c>
      <c r="C26">
        <v>2</v>
      </c>
      <c r="D26" s="1">
        <v>40816</v>
      </c>
      <c r="E26">
        <v>0.8</v>
      </c>
      <c r="F26">
        <v>1.125E-2</v>
      </c>
      <c r="G26">
        <v>0.11125</v>
      </c>
      <c r="K26" t="s">
        <v>81</v>
      </c>
      <c r="L26" t="s">
        <v>85</v>
      </c>
    </row>
    <row r="27" spans="1:14" x14ac:dyDescent="0.25">
      <c r="A27" t="str">
        <f>CONCATENATE( tblAmortizacioniPlanovi[[#This Row],[Obveznica]], tblAmortizacioniPlanovi[[#This Row],[Kupon]])</f>
        <v>RSDS-O-C3</v>
      </c>
      <c r="B27" t="s">
        <v>20</v>
      </c>
      <c r="C27">
        <v>3</v>
      </c>
      <c r="D27" s="1">
        <v>40998</v>
      </c>
      <c r="E27">
        <v>0.7</v>
      </c>
      <c r="F27">
        <v>0.01</v>
      </c>
      <c r="G27">
        <v>0.11</v>
      </c>
      <c r="K27" t="s">
        <v>82</v>
      </c>
      <c r="L27" t="s">
        <v>86</v>
      </c>
    </row>
    <row r="28" spans="1:14" x14ac:dyDescent="0.25">
      <c r="A28" t="str">
        <f>CONCATENATE( tblAmortizacioniPlanovi[[#This Row],[Obveznica]], tblAmortizacioniPlanovi[[#This Row],[Kupon]])</f>
        <v>RSDS-O-C4</v>
      </c>
      <c r="B28" t="s">
        <v>20</v>
      </c>
      <c r="C28">
        <v>4</v>
      </c>
      <c r="D28" s="1">
        <v>41182</v>
      </c>
      <c r="E28">
        <v>0.6</v>
      </c>
      <c r="F28">
        <v>8.7500000000000008E-3</v>
      </c>
      <c r="G28">
        <v>0.10875</v>
      </c>
      <c r="K28" t="s">
        <v>83</v>
      </c>
      <c r="L28" t="s">
        <v>87</v>
      </c>
    </row>
    <row r="29" spans="1:14" x14ac:dyDescent="0.25">
      <c r="A29" t="str">
        <f>CONCATENATE( tblAmortizacioniPlanovi[[#This Row],[Obveznica]], tblAmortizacioniPlanovi[[#This Row],[Kupon]])</f>
        <v>RSDS-O-C5</v>
      </c>
      <c r="B29" t="s">
        <v>20</v>
      </c>
      <c r="C29">
        <v>5</v>
      </c>
      <c r="D29" s="1">
        <v>41363</v>
      </c>
      <c r="E29">
        <v>0.5</v>
      </c>
      <c r="F29">
        <v>7.4999999999999997E-3</v>
      </c>
      <c r="G29">
        <v>0.1075</v>
      </c>
      <c r="K29" t="s">
        <v>94</v>
      </c>
      <c r="L29" t="s">
        <v>95</v>
      </c>
    </row>
    <row r="30" spans="1:14" x14ac:dyDescent="0.25">
      <c r="A30" t="str">
        <f>CONCATENATE( tblAmortizacioniPlanovi[[#This Row],[Obveznica]], tblAmortizacioniPlanovi[[#This Row],[Kupon]])</f>
        <v>RSDS-O-C6</v>
      </c>
      <c r="B30" t="s">
        <v>20</v>
      </c>
      <c r="C30">
        <v>6</v>
      </c>
      <c r="D30" s="1">
        <v>41547</v>
      </c>
      <c r="E30">
        <v>0.4</v>
      </c>
      <c r="F30">
        <v>6.2500000000000003E-3</v>
      </c>
      <c r="G30">
        <v>0.10625</v>
      </c>
      <c r="K30" t="s">
        <v>98</v>
      </c>
      <c r="L30" t="s">
        <v>99</v>
      </c>
    </row>
    <row r="31" spans="1:14" x14ac:dyDescent="0.25">
      <c r="A31" t="str">
        <f>CONCATENATE( tblAmortizacioniPlanovi[[#This Row],[Obveznica]], tblAmortizacioniPlanovi[[#This Row],[Kupon]])</f>
        <v>RSDS-O-C7</v>
      </c>
      <c r="B31" t="s">
        <v>20</v>
      </c>
      <c r="C31">
        <v>7</v>
      </c>
      <c r="D31" s="1">
        <v>41728</v>
      </c>
      <c r="E31">
        <v>0.3</v>
      </c>
      <c r="F31">
        <v>5.0000000000000001E-3</v>
      </c>
      <c r="G31">
        <v>0.105</v>
      </c>
      <c r="K31" t="s">
        <v>100</v>
      </c>
      <c r="L31" t="s">
        <v>101</v>
      </c>
    </row>
    <row r="32" spans="1:14" x14ac:dyDescent="0.25">
      <c r="A32" t="str">
        <f>CONCATENATE( tblAmortizacioniPlanovi[[#This Row],[Obveznica]], tblAmortizacioniPlanovi[[#This Row],[Kupon]])</f>
        <v>RSDS-O-C8</v>
      </c>
      <c r="B32" t="s">
        <v>20</v>
      </c>
      <c r="C32">
        <v>8</v>
      </c>
      <c r="D32" s="1">
        <v>41912</v>
      </c>
      <c r="E32">
        <v>0.2</v>
      </c>
      <c r="F32">
        <v>3.7499999999999999E-3</v>
      </c>
      <c r="G32">
        <v>0.10375</v>
      </c>
    </row>
    <row r="33" spans="1:7" x14ac:dyDescent="0.25">
      <c r="A33" t="str">
        <f>CONCATENATE( tblAmortizacioniPlanovi[[#This Row],[Obveznica]], tblAmortizacioniPlanovi[[#This Row],[Kupon]])</f>
        <v>RSDS-O-C9</v>
      </c>
      <c r="B33" t="s">
        <v>20</v>
      </c>
      <c r="C33">
        <v>9</v>
      </c>
      <c r="D33" s="1">
        <v>42093</v>
      </c>
      <c r="E33">
        <v>0.1</v>
      </c>
      <c r="F33">
        <v>2.5000000000000001E-3</v>
      </c>
      <c r="G33">
        <v>0.10249999999999999</v>
      </c>
    </row>
    <row r="34" spans="1:7" x14ac:dyDescent="0.25">
      <c r="A34" t="str">
        <f>CONCATENATE( tblAmortizacioniPlanovi[[#This Row],[Obveznica]], tblAmortizacioniPlanovi[[#This Row],[Kupon]])</f>
        <v>RSDS-O-C10</v>
      </c>
      <c r="B34" t="s">
        <v>20</v>
      </c>
      <c r="C34">
        <v>10</v>
      </c>
      <c r="D34" s="1">
        <v>42277</v>
      </c>
      <c r="E34">
        <v>0</v>
      </c>
      <c r="F34">
        <v>1.25E-3</v>
      </c>
      <c r="G34">
        <v>0.10125000000000001</v>
      </c>
    </row>
    <row r="35" spans="1:7" x14ac:dyDescent="0.25">
      <c r="A35" t="str">
        <f>CONCATENATE( tblAmortizacioniPlanovi[[#This Row],[Obveznica]], tblAmortizacioniPlanovi[[#This Row],[Kupon]])</f>
        <v>RSDS-O-D0</v>
      </c>
      <c r="B35" t="s">
        <v>26</v>
      </c>
      <c r="C35">
        <v>0</v>
      </c>
      <c r="D35" s="1">
        <v>41157</v>
      </c>
      <c r="E35">
        <v>1</v>
      </c>
      <c r="F35">
        <v>0</v>
      </c>
      <c r="G35">
        <v>0</v>
      </c>
    </row>
    <row r="36" spans="1:7" x14ac:dyDescent="0.25">
      <c r="A36" t="str">
        <f>CONCATENATE( tblAmortizacioniPlanovi[[#This Row],[Obveznica]], tblAmortizacioniPlanovi[[#This Row],[Kupon]])</f>
        <v>RSDS-O-D1</v>
      </c>
      <c r="B36" t="s">
        <v>26</v>
      </c>
      <c r="C36">
        <v>1</v>
      </c>
      <c r="D36" s="1">
        <v>41338</v>
      </c>
      <c r="E36">
        <v>0.9</v>
      </c>
      <c r="F36">
        <v>1.2500000000000001E-2</v>
      </c>
      <c r="G36">
        <v>0.1125</v>
      </c>
    </row>
    <row r="37" spans="1:7" x14ac:dyDescent="0.25">
      <c r="A37" t="str">
        <f>CONCATENATE( tblAmortizacioniPlanovi[[#This Row],[Obveznica]], tblAmortizacioniPlanovi[[#This Row],[Kupon]])</f>
        <v>RSDS-O-D2</v>
      </c>
      <c r="B37" t="s">
        <v>26</v>
      </c>
      <c r="C37">
        <v>2</v>
      </c>
      <c r="D37" s="1">
        <v>41522</v>
      </c>
      <c r="E37">
        <v>0.8</v>
      </c>
      <c r="F37">
        <v>1.125E-2</v>
      </c>
      <c r="G37">
        <v>0.11125</v>
      </c>
    </row>
    <row r="38" spans="1:7" x14ac:dyDescent="0.25">
      <c r="A38" t="str">
        <f>CONCATENATE( tblAmortizacioniPlanovi[[#This Row],[Obveznica]], tblAmortizacioniPlanovi[[#This Row],[Kupon]])</f>
        <v>RSDS-O-D3</v>
      </c>
      <c r="B38" t="s">
        <v>26</v>
      </c>
      <c r="C38">
        <v>3</v>
      </c>
      <c r="D38" s="1">
        <v>41703</v>
      </c>
      <c r="E38">
        <v>0.7</v>
      </c>
      <c r="F38">
        <v>0.01</v>
      </c>
      <c r="G38">
        <v>0.11</v>
      </c>
    </row>
    <row r="39" spans="1:7" x14ac:dyDescent="0.25">
      <c r="A39" t="str">
        <f>CONCATENATE( tblAmortizacioniPlanovi[[#This Row],[Obveznica]], tblAmortizacioniPlanovi[[#This Row],[Kupon]])</f>
        <v>RSDS-O-D4</v>
      </c>
      <c r="B39" t="s">
        <v>26</v>
      </c>
      <c r="C39">
        <v>4</v>
      </c>
      <c r="D39" s="1">
        <v>41887</v>
      </c>
      <c r="E39">
        <v>0.6</v>
      </c>
      <c r="F39">
        <v>8.7500000000000008E-3</v>
      </c>
      <c r="G39">
        <v>0.10875</v>
      </c>
    </row>
    <row r="40" spans="1:7" x14ac:dyDescent="0.25">
      <c r="A40" t="str">
        <f>CONCATENATE( tblAmortizacioniPlanovi[[#This Row],[Obveznica]], tblAmortizacioniPlanovi[[#This Row],[Kupon]])</f>
        <v>RSDS-O-D5</v>
      </c>
      <c r="B40" t="s">
        <v>26</v>
      </c>
      <c r="C40">
        <v>5</v>
      </c>
      <c r="D40" s="1">
        <v>42068</v>
      </c>
      <c r="E40">
        <v>0.5</v>
      </c>
      <c r="F40">
        <v>7.4999999999999997E-3</v>
      </c>
      <c r="G40">
        <v>0.1075</v>
      </c>
    </row>
    <row r="41" spans="1:7" x14ac:dyDescent="0.25">
      <c r="A41" t="str">
        <f>CONCATENATE( tblAmortizacioniPlanovi[[#This Row],[Obveznica]], tblAmortizacioniPlanovi[[#This Row],[Kupon]])</f>
        <v>RSDS-O-D6</v>
      </c>
      <c r="B41" t="s">
        <v>26</v>
      </c>
      <c r="C41">
        <v>6</v>
      </c>
      <c r="D41" s="1">
        <v>42252</v>
      </c>
      <c r="E41">
        <v>0.4</v>
      </c>
      <c r="F41">
        <v>6.2500000000000003E-3</v>
      </c>
      <c r="G41">
        <v>0.10625</v>
      </c>
    </row>
    <row r="42" spans="1:7" x14ac:dyDescent="0.25">
      <c r="A42" t="str">
        <f>CONCATENATE( tblAmortizacioniPlanovi[[#This Row],[Obveznica]], tblAmortizacioniPlanovi[[#This Row],[Kupon]])</f>
        <v>RSDS-O-D7</v>
      </c>
      <c r="B42" t="s">
        <v>26</v>
      </c>
      <c r="C42">
        <v>7</v>
      </c>
      <c r="D42" s="1">
        <v>42434</v>
      </c>
      <c r="E42">
        <v>0.3</v>
      </c>
      <c r="F42">
        <v>5.0000000000000001E-3</v>
      </c>
      <c r="G42">
        <v>0.105</v>
      </c>
    </row>
    <row r="43" spans="1:7" x14ac:dyDescent="0.25">
      <c r="A43" t="str">
        <f>CONCATENATE( tblAmortizacioniPlanovi[[#This Row],[Obveznica]], tblAmortizacioniPlanovi[[#This Row],[Kupon]])</f>
        <v>RSDS-O-D8</v>
      </c>
      <c r="B43" t="s">
        <v>26</v>
      </c>
      <c r="C43">
        <v>8</v>
      </c>
      <c r="D43" s="1">
        <v>42618</v>
      </c>
      <c r="E43">
        <v>0.2</v>
      </c>
      <c r="F43">
        <v>3.7499999999999999E-3</v>
      </c>
      <c r="G43">
        <v>0.10375</v>
      </c>
    </row>
    <row r="44" spans="1:7" x14ac:dyDescent="0.25">
      <c r="A44" t="str">
        <f>CONCATENATE( tblAmortizacioniPlanovi[[#This Row],[Obveznica]], tblAmortizacioniPlanovi[[#This Row],[Kupon]])</f>
        <v>RSDS-O-D9</v>
      </c>
      <c r="B44" t="s">
        <v>26</v>
      </c>
      <c r="C44">
        <v>9</v>
      </c>
      <c r="D44" s="1">
        <v>42799</v>
      </c>
      <c r="E44">
        <v>0.1</v>
      </c>
      <c r="F44">
        <v>2.5000000000000001E-3</v>
      </c>
      <c r="G44">
        <v>0.10249999999999999</v>
      </c>
    </row>
    <row r="45" spans="1:7" x14ac:dyDescent="0.25">
      <c r="A45" t="str">
        <f>CONCATENATE( tblAmortizacioniPlanovi[[#This Row],[Obveznica]], tblAmortizacioniPlanovi[[#This Row],[Kupon]])</f>
        <v>RSDS-O-D10</v>
      </c>
      <c r="B45" t="s">
        <v>26</v>
      </c>
      <c r="C45">
        <v>10</v>
      </c>
      <c r="D45" s="1">
        <v>42983</v>
      </c>
      <c r="E45">
        <v>0</v>
      </c>
      <c r="F45">
        <v>1.25E-3</v>
      </c>
      <c r="G45">
        <v>0.10125000000000001</v>
      </c>
    </row>
    <row r="46" spans="1:7" x14ac:dyDescent="0.25">
      <c r="A46" t="str">
        <f>CONCATENATE( tblAmortizacioniPlanovi[[#This Row],[Obveznica]], tblAmortizacioniPlanovi[[#This Row],[Kupon]])</f>
        <v>RSDS-O-E0</v>
      </c>
      <c r="B46" t="s">
        <v>28</v>
      </c>
      <c r="C46">
        <v>0</v>
      </c>
      <c r="D46" s="1">
        <v>41485</v>
      </c>
      <c r="E46">
        <v>1</v>
      </c>
      <c r="F46">
        <v>0</v>
      </c>
      <c r="G46">
        <v>0</v>
      </c>
    </row>
    <row r="47" spans="1:7" x14ac:dyDescent="0.25">
      <c r="A47" t="str">
        <f>CONCATENATE( tblAmortizacioniPlanovi[[#This Row],[Obveznica]], tblAmortizacioniPlanovi[[#This Row],[Kupon]])</f>
        <v>RSDS-O-E1</v>
      </c>
      <c r="B47" t="s">
        <v>28</v>
      </c>
      <c r="C47">
        <v>1</v>
      </c>
      <c r="D47" s="1">
        <v>41669</v>
      </c>
      <c r="E47">
        <v>0.9</v>
      </c>
      <c r="F47">
        <v>1.2500000000000001E-2</v>
      </c>
      <c r="G47">
        <v>0.1125</v>
      </c>
    </row>
    <row r="48" spans="1:7" x14ac:dyDescent="0.25">
      <c r="A48" t="str">
        <f>CONCATENATE( tblAmortizacioniPlanovi[[#This Row],[Obveznica]], tblAmortizacioniPlanovi[[#This Row],[Kupon]])</f>
        <v>RSDS-O-E2</v>
      </c>
      <c r="B48" t="s">
        <v>28</v>
      </c>
      <c r="C48">
        <v>2</v>
      </c>
      <c r="D48" s="1">
        <v>41850</v>
      </c>
      <c r="E48">
        <v>0.8</v>
      </c>
      <c r="F48">
        <v>1.125E-2</v>
      </c>
      <c r="G48">
        <v>0.11125</v>
      </c>
    </row>
    <row r="49" spans="1:7" x14ac:dyDescent="0.25">
      <c r="A49" t="str">
        <f>CONCATENATE( tblAmortizacioniPlanovi[[#This Row],[Obveznica]], tblAmortizacioniPlanovi[[#This Row],[Kupon]])</f>
        <v>RSDS-O-E3</v>
      </c>
      <c r="B49" t="s">
        <v>28</v>
      </c>
      <c r="C49">
        <v>3</v>
      </c>
      <c r="D49" s="1">
        <v>42034</v>
      </c>
      <c r="E49">
        <v>0.7</v>
      </c>
      <c r="F49">
        <v>0.01</v>
      </c>
      <c r="G49">
        <v>0.11</v>
      </c>
    </row>
    <row r="50" spans="1:7" x14ac:dyDescent="0.25">
      <c r="A50" t="str">
        <f>CONCATENATE( tblAmortizacioniPlanovi[[#This Row],[Obveznica]], tblAmortizacioniPlanovi[[#This Row],[Kupon]])</f>
        <v>RSDS-O-E4</v>
      </c>
      <c r="B50" t="s">
        <v>28</v>
      </c>
      <c r="C50">
        <v>4</v>
      </c>
      <c r="D50" s="1">
        <v>42215</v>
      </c>
      <c r="E50">
        <v>0.6</v>
      </c>
      <c r="F50">
        <v>8.7500000000000008E-3</v>
      </c>
      <c r="G50">
        <v>0.10875</v>
      </c>
    </row>
    <row r="51" spans="1:7" x14ac:dyDescent="0.25">
      <c r="A51" t="str">
        <f>CONCATENATE( tblAmortizacioniPlanovi[[#This Row],[Obveznica]], tblAmortizacioniPlanovi[[#This Row],[Kupon]])</f>
        <v>RSDS-O-E5</v>
      </c>
      <c r="B51" t="s">
        <v>28</v>
      </c>
      <c r="C51">
        <v>5</v>
      </c>
      <c r="D51" s="1">
        <v>42399</v>
      </c>
      <c r="E51">
        <v>0.5</v>
      </c>
      <c r="F51">
        <v>7.4999999999999997E-3</v>
      </c>
      <c r="G51">
        <v>0.1075</v>
      </c>
    </row>
    <row r="52" spans="1:7" x14ac:dyDescent="0.25">
      <c r="A52" t="str">
        <f>CONCATENATE( tblAmortizacioniPlanovi[[#This Row],[Obveznica]], tblAmortizacioniPlanovi[[#This Row],[Kupon]])</f>
        <v>RSDS-O-E6</v>
      </c>
      <c r="B52" t="s">
        <v>28</v>
      </c>
      <c r="C52">
        <v>6</v>
      </c>
      <c r="D52" s="1">
        <v>42581</v>
      </c>
      <c r="E52">
        <v>0.4</v>
      </c>
      <c r="F52">
        <v>6.2500000000000003E-3</v>
      </c>
      <c r="G52">
        <v>0.10625</v>
      </c>
    </row>
    <row r="53" spans="1:7" x14ac:dyDescent="0.25">
      <c r="A53" t="str">
        <f>CONCATENATE( tblAmortizacioniPlanovi[[#This Row],[Obveznica]], tblAmortizacioniPlanovi[[#This Row],[Kupon]])</f>
        <v>RSDS-O-E7</v>
      </c>
      <c r="B53" t="s">
        <v>28</v>
      </c>
      <c r="C53">
        <v>7</v>
      </c>
      <c r="D53" s="1">
        <v>42765</v>
      </c>
      <c r="E53">
        <v>0.3</v>
      </c>
      <c r="F53">
        <v>5.0000000000000001E-3</v>
      </c>
      <c r="G53">
        <v>0.105</v>
      </c>
    </row>
    <row r="54" spans="1:7" x14ac:dyDescent="0.25">
      <c r="A54" t="str">
        <f>CONCATENATE( tblAmortizacioniPlanovi[[#This Row],[Obveznica]], tblAmortizacioniPlanovi[[#This Row],[Kupon]])</f>
        <v>RSDS-O-E8</v>
      </c>
      <c r="B54" t="s">
        <v>28</v>
      </c>
      <c r="C54">
        <v>8</v>
      </c>
      <c r="D54" s="1">
        <v>42946</v>
      </c>
      <c r="E54">
        <v>0.2</v>
      </c>
      <c r="F54">
        <v>3.7499999999999999E-3</v>
      </c>
      <c r="G54">
        <v>0.10375</v>
      </c>
    </row>
    <row r="55" spans="1:7" x14ac:dyDescent="0.25">
      <c r="A55" t="str">
        <f>CONCATENATE( tblAmortizacioniPlanovi[[#This Row],[Obveznica]], tblAmortizacioniPlanovi[[#This Row],[Kupon]])</f>
        <v>RSDS-O-E9</v>
      </c>
      <c r="B55" t="s">
        <v>28</v>
      </c>
      <c r="C55">
        <v>9</v>
      </c>
      <c r="D55" s="1">
        <v>43130</v>
      </c>
      <c r="E55">
        <v>0.1</v>
      </c>
      <c r="F55">
        <v>2.5000000000000001E-3</v>
      </c>
      <c r="G55">
        <v>0.10249999999999999</v>
      </c>
    </row>
    <row r="56" spans="1:7" x14ac:dyDescent="0.25">
      <c r="A56" t="str">
        <f>CONCATENATE( tblAmortizacioniPlanovi[[#This Row],[Obveznica]], tblAmortizacioniPlanovi[[#This Row],[Kupon]])</f>
        <v>RSDS-O-E10</v>
      </c>
      <c r="B56" t="s">
        <v>28</v>
      </c>
      <c r="C56">
        <v>10</v>
      </c>
      <c r="D56" s="1">
        <v>43311</v>
      </c>
      <c r="E56">
        <v>0</v>
      </c>
      <c r="F56">
        <v>1.25E-3</v>
      </c>
      <c r="G56">
        <v>0.10125000000000001</v>
      </c>
    </row>
    <row r="57" spans="1:7" x14ac:dyDescent="0.25">
      <c r="A57" t="str">
        <f>CONCATENATE( tblAmortizacioniPlanovi[[#This Row],[Obveznica]], tblAmortizacioniPlanovi[[#This Row],[Kupon]])</f>
        <v>RSDS-O-F0</v>
      </c>
      <c r="B57" t="s">
        <v>37</v>
      </c>
      <c r="C57">
        <v>0</v>
      </c>
      <c r="D57" s="1">
        <v>41897</v>
      </c>
      <c r="E57">
        <v>1</v>
      </c>
      <c r="F57">
        <v>0</v>
      </c>
      <c r="G57">
        <v>0</v>
      </c>
    </row>
    <row r="58" spans="1:7" x14ac:dyDescent="0.25">
      <c r="A58" t="str">
        <f>CONCATENATE( tblAmortizacioniPlanovi[[#This Row],[Obveznica]], tblAmortizacioniPlanovi[[#This Row],[Kupon]])</f>
        <v>RSDS-O-F1</v>
      </c>
      <c r="B58" t="s">
        <v>37</v>
      </c>
      <c r="C58">
        <v>1</v>
      </c>
      <c r="D58" s="1">
        <v>42078</v>
      </c>
      <c r="E58">
        <v>0.9</v>
      </c>
      <c r="F58">
        <v>1.2500000000000001E-2</v>
      </c>
      <c r="G58">
        <v>0.1125</v>
      </c>
    </row>
    <row r="59" spans="1:7" x14ac:dyDescent="0.25">
      <c r="A59" t="str">
        <f>CONCATENATE( tblAmortizacioniPlanovi[[#This Row],[Obveznica]], tblAmortizacioniPlanovi[[#This Row],[Kupon]])</f>
        <v>RSDS-O-F2</v>
      </c>
      <c r="B59" t="s">
        <v>37</v>
      </c>
      <c r="C59">
        <v>2</v>
      </c>
      <c r="D59" s="1">
        <v>42262</v>
      </c>
      <c r="E59">
        <v>0.8</v>
      </c>
      <c r="F59">
        <v>1.125E-2</v>
      </c>
      <c r="G59">
        <v>0.11125</v>
      </c>
    </row>
    <row r="60" spans="1:7" x14ac:dyDescent="0.25">
      <c r="A60" t="str">
        <f>CONCATENATE( tblAmortizacioniPlanovi[[#This Row],[Obveznica]], tblAmortizacioniPlanovi[[#This Row],[Kupon]])</f>
        <v>RSDS-O-F3</v>
      </c>
      <c r="B60" t="s">
        <v>37</v>
      </c>
      <c r="C60">
        <v>3</v>
      </c>
      <c r="D60" s="1">
        <v>42444</v>
      </c>
      <c r="E60">
        <v>0.7</v>
      </c>
      <c r="F60">
        <v>0.01</v>
      </c>
      <c r="G60">
        <v>0.11</v>
      </c>
    </row>
    <row r="61" spans="1:7" x14ac:dyDescent="0.25">
      <c r="A61" t="str">
        <f>CONCATENATE( tblAmortizacioniPlanovi[[#This Row],[Obveznica]], tblAmortizacioniPlanovi[[#This Row],[Kupon]])</f>
        <v>RSDS-O-F4</v>
      </c>
      <c r="B61" t="s">
        <v>37</v>
      </c>
      <c r="C61">
        <v>4</v>
      </c>
      <c r="D61" s="1">
        <v>42628</v>
      </c>
      <c r="E61">
        <v>0.6</v>
      </c>
      <c r="F61">
        <v>8.7500000000000008E-3</v>
      </c>
      <c r="G61">
        <v>0.10875</v>
      </c>
    </row>
    <row r="62" spans="1:7" x14ac:dyDescent="0.25">
      <c r="A62" t="str">
        <f>CONCATENATE( tblAmortizacioniPlanovi[[#This Row],[Obveznica]], tblAmortizacioniPlanovi[[#This Row],[Kupon]])</f>
        <v>RSDS-O-F5</v>
      </c>
      <c r="B62" t="s">
        <v>37</v>
      </c>
      <c r="C62">
        <v>5</v>
      </c>
      <c r="D62" s="1">
        <v>42809</v>
      </c>
      <c r="E62">
        <v>0.5</v>
      </c>
      <c r="F62">
        <v>7.4999999999999997E-3</v>
      </c>
      <c r="G62">
        <v>0.1075</v>
      </c>
    </row>
    <row r="63" spans="1:7" x14ac:dyDescent="0.25">
      <c r="A63" t="str">
        <f>CONCATENATE( tblAmortizacioniPlanovi[[#This Row],[Obveznica]], tblAmortizacioniPlanovi[[#This Row],[Kupon]])</f>
        <v>RSDS-O-F6</v>
      </c>
      <c r="B63" t="s">
        <v>37</v>
      </c>
      <c r="C63">
        <v>6</v>
      </c>
      <c r="D63" s="1">
        <v>42993</v>
      </c>
      <c r="E63">
        <v>0.4</v>
      </c>
      <c r="F63">
        <v>6.2500000000000003E-3</v>
      </c>
      <c r="G63">
        <v>0.10625</v>
      </c>
    </row>
    <row r="64" spans="1:7" x14ac:dyDescent="0.25">
      <c r="A64" t="str">
        <f>CONCATENATE( tblAmortizacioniPlanovi[[#This Row],[Obveznica]], tblAmortizacioniPlanovi[[#This Row],[Kupon]])</f>
        <v>RSDS-O-F7</v>
      </c>
      <c r="B64" t="s">
        <v>37</v>
      </c>
      <c r="C64">
        <v>7</v>
      </c>
      <c r="D64" s="1">
        <v>43174</v>
      </c>
      <c r="E64">
        <v>0.3</v>
      </c>
      <c r="F64">
        <v>5.0000000000000001E-3</v>
      </c>
      <c r="G64">
        <v>0.105</v>
      </c>
    </row>
    <row r="65" spans="1:7" x14ac:dyDescent="0.25">
      <c r="A65" t="str">
        <f>CONCATENATE( tblAmortizacioniPlanovi[[#This Row],[Obveznica]], tblAmortizacioniPlanovi[[#This Row],[Kupon]])</f>
        <v>RSDS-O-F8</v>
      </c>
      <c r="B65" t="s">
        <v>37</v>
      </c>
      <c r="C65">
        <v>8</v>
      </c>
      <c r="D65" s="1">
        <v>43358</v>
      </c>
      <c r="E65">
        <v>0.2</v>
      </c>
      <c r="F65">
        <v>3.7499999999999999E-3</v>
      </c>
      <c r="G65">
        <v>0.10375</v>
      </c>
    </row>
    <row r="66" spans="1:7" x14ac:dyDescent="0.25">
      <c r="A66" t="str">
        <f>CONCATENATE( tblAmortizacioniPlanovi[[#This Row],[Obveznica]], tblAmortizacioniPlanovi[[#This Row],[Kupon]])</f>
        <v>RSDS-O-F9</v>
      </c>
      <c r="B66" t="s">
        <v>37</v>
      </c>
      <c r="C66">
        <v>9</v>
      </c>
      <c r="D66" s="1">
        <v>43539</v>
      </c>
      <c r="E66">
        <v>0.1</v>
      </c>
      <c r="F66">
        <v>2.5000000000000001E-3</v>
      </c>
      <c r="G66">
        <v>0.10249999999999999</v>
      </c>
    </row>
    <row r="67" spans="1:7" x14ac:dyDescent="0.25">
      <c r="A67" t="str">
        <f>CONCATENATE( tblAmortizacioniPlanovi[[#This Row],[Obveznica]], tblAmortizacioniPlanovi[[#This Row],[Kupon]])</f>
        <v>RSDS-O-F10</v>
      </c>
      <c r="B67" t="s">
        <v>37</v>
      </c>
      <c r="C67">
        <v>10</v>
      </c>
      <c r="D67" s="1">
        <v>43723</v>
      </c>
      <c r="E67">
        <v>0</v>
      </c>
      <c r="F67">
        <v>1.25E-3</v>
      </c>
      <c r="G67">
        <v>0.10125000000000001</v>
      </c>
    </row>
    <row r="68" spans="1:7" x14ac:dyDescent="0.25">
      <c r="A68" t="str">
        <f>CONCATENATE( tblAmortizacioniPlanovi[[#This Row],[Obveznica]], tblAmortizacioniPlanovi[[#This Row],[Kupon]])</f>
        <v>RSDS-O-G0</v>
      </c>
      <c r="B68" t="s">
        <v>52</v>
      </c>
      <c r="C68">
        <v>0</v>
      </c>
      <c r="D68" s="1">
        <v>42604</v>
      </c>
      <c r="E68">
        <v>1</v>
      </c>
      <c r="F68">
        <v>0</v>
      </c>
      <c r="G68">
        <v>0</v>
      </c>
    </row>
    <row r="69" spans="1:7" x14ac:dyDescent="0.25">
      <c r="A69" t="str">
        <f>CONCATENATE( tblAmortizacioniPlanovi[[#This Row],[Obveznica]], tblAmortizacioniPlanovi[[#This Row],[Kupon]])</f>
        <v>RSDS-O-G1</v>
      </c>
      <c r="B69" t="s">
        <v>52</v>
      </c>
      <c r="C69">
        <v>1</v>
      </c>
      <c r="D69" s="1">
        <v>42788</v>
      </c>
      <c r="E69">
        <v>0.9</v>
      </c>
      <c r="F69">
        <v>1.2500000000000001E-2</v>
      </c>
      <c r="G69">
        <v>0.1125</v>
      </c>
    </row>
    <row r="70" spans="1:7" x14ac:dyDescent="0.25">
      <c r="A70" t="str">
        <f>CONCATENATE( tblAmortizacioniPlanovi[[#This Row],[Obveznica]], tblAmortizacioniPlanovi[[#This Row],[Kupon]])</f>
        <v>RSDS-O-G2</v>
      </c>
      <c r="B70" t="s">
        <v>52</v>
      </c>
      <c r="C70">
        <v>2</v>
      </c>
      <c r="D70" s="1">
        <v>42969</v>
      </c>
      <c r="E70">
        <v>0.8</v>
      </c>
      <c r="F70">
        <v>1.125E-2</v>
      </c>
      <c r="G70">
        <v>0.11125</v>
      </c>
    </row>
    <row r="71" spans="1:7" x14ac:dyDescent="0.25">
      <c r="A71" t="str">
        <f>CONCATENATE( tblAmortizacioniPlanovi[[#This Row],[Obveznica]], tblAmortizacioniPlanovi[[#This Row],[Kupon]])</f>
        <v>RSDS-O-G3</v>
      </c>
      <c r="B71" t="s">
        <v>52</v>
      </c>
      <c r="C71">
        <v>3</v>
      </c>
      <c r="D71" s="1">
        <v>43153</v>
      </c>
      <c r="E71">
        <v>0.7</v>
      </c>
      <c r="F71">
        <v>0.01</v>
      </c>
      <c r="G71">
        <v>0.11</v>
      </c>
    </row>
    <row r="72" spans="1:7" x14ac:dyDescent="0.25">
      <c r="A72" t="str">
        <f>CONCATENATE( tblAmortizacioniPlanovi[[#This Row],[Obveznica]], tblAmortizacioniPlanovi[[#This Row],[Kupon]])</f>
        <v>RSDS-O-G4</v>
      </c>
      <c r="B72" t="s">
        <v>52</v>
      </c>
      <c r="C72">
        <v>4</v>
      </c>
      <c r="D72" s="1">
        <v>43334</v>
      </c>
      <c r="E72">
        <v>0.6</v>
      </c>
      <c r="F72">
        <v>8.7500000000000008E-3</v>
      </c>
      <c r="G72">
        <v>0.10875</v>
      </c>
    </row>
    <row r="73" spans="1:7" x14ac:dyDescent="0.25">
      <c r="A73" t="str">
        <f>CONCATENATE( tblAmortizacioniPlanovi[[#This Row],[Obveznica]], tblAmortizacioniPlanovi[[#This Row],[Kupon]])</f>
        <v>RSDS-O-G5</v>
      </c>
      <c r="B73" t="s">
        <v>52</v>
      </c>
      <c r="C73">
        <v>5</v>
      </c>
      <c r="D73" s="1">
        <v>43518</v>
      </c>
      <c r="E73">
        <v>0.5</v>
      </c>
      <c r="F73">
        <v>7.4999999999999997E-3</v>
      </c>
      <c r="G73">
        <v>0.1075</v>
      </c>
    </row>
    <row r="74" spans="1:7" x14ac:dyDescent="0.25">
      <c r="A74" t="str">
        <f>CONCATENATE( tblAmortizacioniPlanovi[[#This Row],[Obveznica]], tblAmortizacioniPlanovi[[#This Row],[Kupon]])</f>
        <v>RSDS-O-G6</v>
      </c>
      <c r="B74" t="s">
        <v>52</v>
      </c>
      <c r="C74">
        <v>6</v>
      </c>
      <c r="D74" s="1">
        <v>43699</v>
      </c>
      <c r="E74">
        <v>0.4</v>
      </c>
      <c r="F74">
        <v>6.2500000000000003E-3</v>
      </c>
      <c r="G74">
        <v>0.10625</v>
      </c>
    </row>
    <row r="75" spans="1:7" x14ac:dyDescent="0.25">
      <c r="A75" t="str">
        <f>CONCATENATE( tblAmortizacioniPlanovi[[#This Row],[Obveznica]], tblAmortizacioniPlanovi[[#This Row],[Kupon]])</f>
        <v>RSDS-O-G7</v>
      </c>
      <c r="B75" t="s">
        <v>52</v>
      </c>
      <c r="C75">
        <v>7</v>
      </c>
      <c r="D75" s="1">
        <v>43883</v>
      </c>
      <c r="E75">
        <v>0.3</v>
      </c>
      <c r="F75">
        <v>5.0000000000000001E-3</v>
      </c>
      <c r="G75">
        <v>0.105</v>
      </c>
    </row>
    <row r="76" spans="1:7" x14ac:dyDescent="0.25">
      <c r="A76" t="str">
        <f>CONCATENATE( tblAmortizacioniPlanovi[[#This Row],[Obveznica]], tblAmortizacioniPlanovi[[#This Row],[Kupon]])</f>
        <v>RSDS-O-G8</v>
      </c>
      <c r="B76" t="s">
        <v>52</v>
      </c>
      <c r="C76">
        <v>8</v>
      </c>
      <c r="D76" s="1">
        <v>44065</v>
      </c>
      <c r="E76">
        <v>0.2</v>
      </c>
      <c r="F76">
        <v>3.7499999999999999E-3</v>
      </c>
      <c r="G76">
        <v>0.10375</v>
      </c>
    </row>
    <row r="77" spans="1:7" x14ac:dyDescent="0.25">
      <c r="A77" t="str">
        <f>CONCATENATE( tblAmortizacioniPlanovi[[#This Row],[Obveznica]], tblAmortizacioniPlanovi[[#This Row],[Kupon]])</f>
        <v>RSDS-O-G9</v>
      </c>
      <c r="B77" t="s">
        <v>52</v>
      </c>
      <c r="C77">
        <v>9</v>
      </c>
      <c r="D77" s="1">
        <v>44249</v>
      </c>
      <c r="E77">
        <v>0.1</v>
      </c>
      <c r="F77">
        <v>2.5000000000000001E-3</v>
      </c>
      <c r="G77">
        <v>0.10249999999999999</v>
      </c>
    </row>
    <row r="78" spans="1:7" x14ac:dyDescent="0.25">
      <c r="A78" s="17" t="str">
        <f>CONCATENATE( tblAmortizacioniPlanovi[[#This Row],[Obveznica]], tblAmortizacioniPlanovi[[#This Row],[Kupon]])</f>
        <v>RSDS-O-G10</v>
      </c>
      <c r="B78" t="s">
        <v>52</v>
      </c>
      <c r="C78">
        <v>10</v>
      </c>
      <c r="D78" s="1">
        <v>44430</v>
      </c>
      <c r="E78">
        <v>0</v>
      </c>
      <c r="F78">
        <v>1.25E-3</v>
      </c>
      <c r="G78">
        <v>0.10125000000000001</v>
      </c>
    </row>
    <row r="79" spans="1:7" x14ac:dyDescent="0.25">
      <c r="A79" s="17" t="str">
        <f>CONCATENATE( tblAmortizacioniPlanovi[[#This Row],[Obveznica]], tblAmortizacioniPlanovi[[#This Row],[Kupon]])</f>
        <v>RSDS-O-H0</v>
      </c>
      <c r="B79" t="s">
        <v>88</v>
      </c>
      <c r="C79">
        <v>0</v>
      </c>
      <c r="D79" s="33">
        <v>43376</v>
      </c>
      <c r="E79">
        <v>1</v>
      </c>
      <c r="F79">
        <v>0</v>
      </c>
      <c r="G79">
        <v>0</v>
      </c>
    </row>
    <row r="80" spans="1:7" x14ac:dyDescent="0.25">
      <c r="A80" s="17" t="str">
        <f>CONCATENATE( tblAmortizacioniPlanovi[[#This Row],[Obveznica]], tblAmortizacioniPlanovi[[#This Row],[Kupon]])</f>
        <v>RSDS-O-H1</v>
      </c>
      <c r="B80" t="s">
        <v>88</v>
      </c>
      <c r="C80">
        <v>1</v>
      </c>
      <c r="D80" s="33">
        <v>43558</v>
      </c>
      <c r="E80">
        <v>0.9</v>
      </c>
      <c r="F80">
        <v>1.2500000000000001E-2</v>
      </c>
      <c r="G80">
        <v>0.1125</v>
      </c>
    </row>
    <row r="81" spans="1:7" x14ac:dyDescent="0.25">
      <c r="A81" s="17" t="str">
        <f>CONCATENATE( tblAmortizacioniPlanovi[[#This Row],[Obveznica]], tblAmortizacioniPlanovi[[#This Row],[Kupon]])</f>
        <v>RSDS-O-H2</v>
      </c>
      <c r="B81" t="s">
        <v>88</v>
      </c>
      <c r="C81">
        <v>2</v>
      </c>
      <c r="D81" s="33">
        <v>43741</v>
      </c>
      <c r="E81">
        <v>0.8</v>
      </c>
      <c r="F81">
        <v>1.125E-2</v>
      </c>
      <c r="G81">
        <v>0.11125</v>
      </c>
    </row>
    <row r="82" spans="1:7" x14ac:dyDescent="0.25">
      <c r="A82" s="17" t="str">
        <f>CONCATENATE( tblAmortizacioniPlanovi[[#This Row],[Obveznica]], tblAmortizacioniPlanovi[[#This Row],[Kupon]])</f>
        <v>RSDS-O-H3</v>
      </c>
      <c r="B82" t="s">
        <v>88</v>
      </c>
      <c r="C82">
        <v>3</v>
      </c>
      <c r="D82" s="33">
        <v>43924</v>
      </c>
      <c r="E82">
        <v>0.7</v>
      </c>
      <c r="F82">
        <v>0.01</v>
      </c>
      <c r="G82">
        <v>0.11</v>
      </c>
    </row>
    <row r="83" spans="1:7" x14ac:dyDescent="0.25">
      <c r="A83" s="17" t="str">
        <f>CONCATENATE( tblAmortizacioniPlanovi[[#This Row],[Obveznica]], tblAmortizacioniPlanovi[[#This Row],[Kupon]])</f>
        <v>RSDS-O-H4</v>
      </c>
      <c r="B83" t="s">
        <v>88</v>
      </c>
      <c r="C83">
        <v>4</v>
      </c>
      <c r="D83" s="33">
        <v>44107</v>
      </c>
      <c r="E83">
        <v>0.6</v>
      </c>
      <c r="F83">
        <v>8.7500000000000008E-3</v>
      </c>
      <c r="G83">
        <v>0.10875</v>
      </c>
    </row>
    <row r="84" spans="1:7" x14ac:dyDescent="0.25">
      <c r="A84" s="17" t="str">
        <f>CONCATENATE( tblAmortizacioniPlanovi[[#This Row],[Obveznica]], tblAmortizacioniPlanovi[[#This Row],[Kupon]])</f>
        <v>RSDS-O-H5</v>
      </c>
      <c r="B84" t="s">
        <v>88</v>
      </c>
      <c r="C84">
        <v>5</v>
      </c>
      <c r="D84" s="33">
        <v>44289</v>
      </c>
      <c r="E84">
        <v>0.5</v>
      </c>
      <c r="F84">
        <v>7.4999999999999997E-3</v>
      </c>
      <c r="G84">
        <v>0.1075</v>
      </c>
    </row>
    <row r="85" spans="1:7" x14ac:dyDescent="0.25">
      <c r="A85" s="17" t="str">
        <f>CONCATENATE( tblAmortizacioniPlanovi[[#This Row],[Obveznica]], tblAmortizacioniPlanovi[[#This Row],[Kupon]])</f>
        <v>RSDS-O-H6</v>
      </c>
      <c r="B85" t="s">
        <v>88</v>
      </c>
      <c r="C85">
        <v>6</v>
      </c>
      <c r="D85" s="33">
        <v>44472</v>
      </c>
      <c r="E85">
        <v>0.4</v>
      </c>
      <c r="F85">
        <v>6.2500000000000003E-3</v>
      </c>
      <c r="G85">
        <v>0.10625</v>
      </c>
    </row>
    <row r="86" spans="1:7" x14ac:dyDescent="0.25">
      <c r="A86" s="17" t="str">
        <f>CONCATENATE( tblAmortizacioniPlanovi[[#This Row],[Obveznica]], tblAmortizacioniPlanovi[[#This Row],[Kupon]])</f>
        <v>RSDS-O-H7</v>
      </c>
      <c r="B86" t="s">
        <v>88</v>
      </c>
      <c r="C86">
        <v>7</v>
      </c>
      <c r="D86" s="33">
        <v>44654</v>
      </c>
      <c r="E86">
        <v>0.3</v>
      </c>
      <c r="F86">
        <v>5.0000000000000001E-3</v>
      </c>
      <c r="G86">
        <v>0.105</v>
      </c>
    </row>
    <row r="87" spans="1:7" x14ac:dyDescent="0.25">
      <c r="A87" s="17" t="str">
        <f>CONCATENATE( tblAmortizacioniPlanovi[[#This Row],[Obveznica]], tblAmortizacioniPlanovi[[#This Row],[Kupon]])</f>
        <v>RSDS-O-H8</v>
      </c>
      <c r="B87" t="s">
        <v>88</v>
      </c>
      <c r="C87">
        <v>8</v>
      </c>
      <c r="D87" s="33">
        <v>44837</v>
      </c>
      <c r="E87">
        <v>0.2</v>
      </c>
      <c r="F87">
        <v>3.7499999999999999E-3</v>
      </c>
      <c r="G87">
        <v>0.10375</v>
      </c>
    </row>
    <row r="88" spans="1:7" x14ac:dyDescent="0.25">
      <c r="A88" s="17" t="str">
        <f>CONCATENATE( tblAmortizacioniPlanovi[[#This Row],[Obveznica]], tblAmortizacioniPlanovi[[#This Row],[Kupon]])</f>
        <v>RSDS-O-H9</v>
      </c>
      <c r="B88" t="s">
        <v>88</v>
      </c>
      <c r="C88">
        <v>9</v>
      </c>
      <c r="D88" s="33">
        <v>45019</v>
      </c>
      <c r="E88">
        <v>0.1</v>
      </c>
      <c r="F88">
        <v>2.5000000000000001E-3</v>
      </c>
      <c r="G88">
        <v>0.10249999999999999</v>
      </c>
    </row>
    <row r="89" spans="1:7" x14ac:dyDescent="0.25">
      <c r="A89" s="17" t="str">
        <f>CONCATENATE( tblAmortizacioniPlanovi[[#This Row],[Obveznica]], tblAmortizacioniPlanovi[[#This Row],[Kupon]])</f>
        <v>RSDS-O-H10</v>
      </c>
      <c r="B89" t="s">
        <v>88</v>
      </c>
      <c r="C89">
        <v>10</v>
      </c>
      <c r="D89" s="33">
        <v>45202</v>
      </c>
      <c r="E89">
        <v>0</v>
      </c>
      <c r="F89">
        <v>1.25E-3</v>
      </c>
      <c r="G89">
        <v>0.10125000000000001</v>
      </c>
    </row>
    <row r="90" spans="1:7" x14ac:dyDescent="0.25">
      <c r="A90" s="17" t="str">
        <f>CONCATENATE( tblAmortizacioniPlanovi[[#This Row],[Obveznica]], tblAmortizacioniPlanovi[[#This Row],[Kupon]])</f>
        <v>RSDS-O-I0</v>
      </c>
      <c r="B90" t="s">
        <v>90</v>
      </c>
      <c r="C90">
        <v>0</v>
      </c>
      <c r="D90" s="33">
        <v>44407</v>
      </c>
      <c r="E90">
        <v>1</v>
      </c>
      <c r="F90">
        <v>0</v>
      </c>
      <c r="G90">
        <v>0</v>
      </c>
    </row>
    <row r="91" spans="1:7" x14ac:dyDescent="0.25">
      <c r="A91" s="17" t="str">
        <f>CONCATENATE( tblAmortizacioniPlanovi[[#This Row],[Obveznica]], tblAmortizacioniPlanovi[[#This Row],[Kupon]])</f>
        <v>RSDS-O-I1</v>
      </c>
      <c r="B91" t="s">
        <v>90</v>
      </c>
      <c r="C91">
        <v>1</v>
      </c>
      <c r="D91" s="33">
        <v>44591</v>
      </c>
      <c r="E91">
        <v>0.9</v>
      </c>
      <c r="F91">
        <v>1.2500000000000001E-2</v>
      </c>
      <c r="G91">
        <v>0.1125</v>
      </c>
    </row>
    <row r="92" spans="1:7" x14ac:dyDescent="0.25">
      <c r="A92" s="17" t="str">
        <f>CONCATENATE( tblAmortizacioniPlanovi[[#This Row],[Obveznica]], tblAmortizacioniPlanovi[[#This Row],[Kupon]])</f>
        <v>RSDS-O-I2</v>
      </c>
      <c r="B92" t="s">
        <v>90</v>
      </c>
      <c r="C92">
        <v>2</v>
      </c>
      <c r="D92" s="33">
        <v>44772</v>
      </c>
      <c r="E92">
        <v>0.8</v>
      </c>
      <c r="F92">
        <v>1.125E-2</v>
      </c>
      <c r="G92">
        <v>0.11125</v>
      </c>
    </row>
    <row r="93" spans="1:7" x14ac:dyDescent="0.25">
      <c r="A93" s="17" t="str">
        <f>CONCATENATE( tblAmortizacioniPlanovi[[#This Row],[Obveznica]], tblAmortizacioniPlanovi[[#This Row],[Kupon]])</f>
        <v>RSDS-O-I3</v>
      </c>
      <c r="B93" t="s">
        <v>90</v>
      </c>
      <c r="C93">
        <v>3</v>
      </c>
      <c r="D93" s="33">
        <v>44956</v>
      </c>
      <c r="E93">
        <v>0.7</v>
      </c>
      <c r="F93">
        <v>0.01</v>
      </c>
      <c r="G93">
        <v>0.11</v>
      </c>
    </row>
    <row r="94" spans="1:7" x14ac:dyDescent="0.25">
      <c r="A94" s="17" t="str">
        <f>CONCATENATE( tblAmortizacioniPlanovi[[#This Row],[Obveznica]], tblAmortizacioniPlanovi[[#This Row],[Kupon]])</f>
        <v>RSDS-O-I4</v>
      </c>
      <c r="B94" t="s">
        <v>90</v>
      </c>
      <c r="C94">
        <v>4</v>
      </c>
      <c r="D94" s="33">
        <v>45137</v>
      </c>
      <c r="E94">
        <v>0.6</v>
      </c>
      <c r="F94">
        <v>8.7500000000000008E-3</v>
      </c>
      <c r="G94">
        <v>0.10875</v>
      </c>
    </row>
    <row r="95" spans="1:7" x14ac:dyDescent="0.25">
      <c r="A95" s="17" t="str">
        <f>CONCATENATE( tblAmortizacioniPlanovi[[#This Row],[Obveznica]], tblAmortizacioniPlanovi[[#This Row],[Kupon]])</f>
        <v>RSDS-O-I5</v>
      </c>
      <c r="B95" t="s">
        <v>90</v>
      </c>
      <c r="C95">
        <v>5</v>
      </c>
      <c r="D95" s="33">
        <v>45321</v>
      </c>
      <c r="E95">
        <v>0.5</v>
      </c>
      <c r="F95">
        <v>7.4999999999999997E-3</v>
      </c>
      <c r="G95">
        <v>0.1075</v>
      </c>
    </row>
    <row r="96" spans="1:7" x14ac:dyDescent="0.25">
      <c r="A96" s="17" t="str">
        <f>CONCATENATE( tblAmortizacioniPlanovi[[#This Row],[Obveznica]], tblAmortizacioniPlanovi[[#This Row],[Kupon]])</f>
        <v>RSDS-O-I6</v>
      </c>
      <c r="B96" t="s">
        <v>90</v>
      </c>
      <c r="C96">
        <v>6</v>
      </c>
      <c r="D96" s="33">
        <v>45503</v>
      </c>
      <c r="E96">
        <v>0.4</v>
      </c>
      <c r="F96">
        <v>6.2500000000000003E-3</v>
      </c>
      <c r="G96">
        <v>0.10625</v>
      </c>
    </row>
    <row r="97" spans="1:7" x14ac:dyDescent="0.25">
      <c r="A97" s="17" t="str">
        <f>CONCATENATE( tblAmortizacioniPlanovi[[#This Row],[Obveznica]], tblAmortizacioniPlanovi[[#This Row],[Kupon]])</f>
        <v>RSDS-O-I7</v>
      </c>
      <c r="B97" t="s">
        <v>90</v>
      </c>
      <c r="C97">
        <v>7</v>
      </c>
      <c r="D97" s="33">
        <v>45687</v>
      </c>
      <c r="E97">
        <v>0.3</v>
      </c>
      <c r="F97">
        <v>5.0000000000000001E-3</v>
      </c>
      <c r="G97">
        <v>0.105</v>
      </c>
    </row>
    <row r="98" spans="1:7" x14ac:dyDescent="0.25">
      <c r="A98" s="17" t="str">
        <f>CONCATENATE( tblAmortizacioniPlanovi[[#This Row],[Obveznica]], tblAmortizacioniPlanovi[[#This Row],[Kupon]])</f>
        <v>RSDS-O-I8</v>
      </c>
      <c r="B98" t="s">
        <v>90</v>
      </c>
      <c r="C98">
        <v>8</v>
      </c>
      <c r="D98" s="33">
        <v>45868</v>
      </c>
      <c r="E98">
        <v>0.2</v>
      </c>
      <c r="F98">
        <v>3.7499999999999999E-3</v>
      </c>
      <c r="G98">
        <v>0.10375</v>
      </c>
    </row>
    <row r="99" spans="1:7" x14ac:dyDescent="0.25">
      <c r="A99" s="17" t="str">
        <f>CONCATENATE( tblAmortizacioniPlanovi[[#This Row],[Obveznica]], tblAmortizacioniPlanovi[[#This Row],[Kupon]])</f>
        <v>RSDS-O-I9</v>
      </c>
      <c r="B99" t="s">
        <v>90</v>
      </c>
      <c r="C99">
        <v>9</v>
      </c>
      <c r="D99" s="33">
        <v>46052</v>
      </c>
      <c r="E99">
        <v>0.1</v>
      </c>
      <c r="F99">
        <v>2.5000000000000001E-3</v>
      </c>
      <c r="G99">
        <v>0.10249999999999999</v>
      </c>
    </row>
    <row r="100" spans="1:7" x14ac:dyDescent="0.25">
      <c r="A100" s="17" t="str">
        <f>CONCATENATE( tblAmortizacioniPlanovi[[#This Row],[Obveznica]], tblAmortizacioniPlanovi[[#This Row],[Kupon]])</f>
        <v>RSDS-O-I10</v>
      </c>
      <c r="B100" t="s">
        <v>90</v>
      </c>
      <c r="C100">
        <v>10</v>
      </c>
      <c r="D100" s="33">
        <v>46233</v>
      </c>
      <c r="E100">
        <v>0</v>
      </c>
      <c r="F100">
        <v>1.25E-3</v>
      </c>
      <c r="G100">
        <v>0.10125000000000001</v>
      </c>
    </row>
    <row r="101" spans="1:7" x14ac:dyDescent="0.25">
      <c r="A101" s="17" t="str">
        <f>CONCATENATE( tblAmortizacioniPlanovi[[#This Row],[Obveznica]], tblAmortizacioniPlanovi[[#This Row],[Kupon]])</f>
        <v>RSDS-O-J0</v>
      </c>
      <c r="B101" t="s">
        <v>89</v>
      </c>
      <c r="C101">
        <v>0</v>
      </c>
      <c r="D101" s="33">
        <v>44771</v>
      </c>
      <c r="E101">
        <v>1</v>
      </c>
      <c r="F101">
        <v>0</v>
      </c>
      <c r="G101">
        <v>0</v>
      </c>
    </row>
    <row r="102" spans="1:7" x14ac:dyDescent="0.25">
      <c r="A102" s="17" t="str">
        <f>CONCATENATE( tblAmortizacioniPlanovi[[#This Row],[Obveznica]], tblAmortizacioniPlanovi[[#This Row],[Kupon]])</f>
        <v>RSDS-O-J1</v>
      </c>
      <c r="B102" t="s">
        <v>89</v>
      </c>
      <c r="C102">
        <v>1</v>
      </c>
      <c r="D102" s="33">
        <v>44955</v>
      </c>
      <c r="E102">
        <v>0.9</v>
      </c>
      <c r="F102">
        <v>1.2500000000000001E-2</v>
      </c>
      <c r="G102">
        <v>0.1125</v>
      </c>
    </row>
    <row r="103" spans="1:7" x14ac:dyDescent="0.25">
      <c r="A103" s="17" t="str">
        <f>CONCATENATE( tblAmortizacioniPlanovi[[#This Row],[Obveznica]], tblAmortizacioniPlanovi[[#This Row],[Kupon]])</f>
        <v>RSDS-O-J2</v>
      </c>
      <c r="B103" t="s">
        <v>89</v>
      </c>
      <c r="C103">
        <v>2</v>
      </c>
      <c r="D103" s="33">
        <v>45136</v>
      </c>
      <c r="E103">
        <v>0.8</v>
      </c>
      <c r="F103">
        <v>1.125E-2</v>
      </c>
      <c r="G103">
        <v>0.11125</v>
      </c>
    </row>
    <row r="104" spans="1:7" x14ac:dyDescent="0.25">
      <c r="A104" s="17" t="str">
        <f>CONCATENATE( tblAmortizacioniPlanovi[[#This Row],[Obveznica]], tblAmortizacioniPlanovi[[#This Row],[Kupon]])</f>
        <v>RSDS-O-J3</v>
      </c>
      <c r="B104" t="s">
        <v>89</v>
      </c>
      <c r="C104">
        <v>3</v>
      </c>
      <c r="D104" s="33">
        <v>45320</v>
      </c>
      <c r="E104">
        <v>0.7</v>
      </c>
      <c r="F104">
        <v>0.01</v>
      </c>
      <c r="G104">
        <v>0.11</v>
      </c>
    </row>
    <row r="105" spans="1:7" x14ac:dyDescent="0.25">
      <c r="A105" s="17" t="str">
        <f>CONCATENATE( tblAmortizacioniPlanovi[[#This Row],[Obveznica]], tblAmortizacioniPlanovi[[#This Row],[Kupon]])</f>
        <v>RSDS-O-J4</v>
      </c>
      <c r="B105" t="s">
        <v>89</v>
      </c>
      <c r="C105">
        <v>4</v>
      </c>
      <c r="D105" s="33">
        <v>45502</v>
      </c>
      <c r="E105">
        <v>0.6</v>
      </c>
      <c r="F105">
        <v>8.7500000000000008E-3</v>
      </c>
      <c r="G105">
        <v>0.10875</v>
      </c>
    </row>
    <row r="106" spans="1:7" x14ac:dyDescent="0.25">
      <c r="A106" s="17" t="str">
        <f>CONCATENATE( tblAmortizacioniPlanovi[[#This Row],[Obveznica]], tblAmortizacioniPlanovi[[#This Row],[Kupon]])</f>
        <v>RSDS-O-J5</v>
      </c>
      <c r="B106" t="s">
        <v>89</v>
      </c>
      <c r="C106">
        <v>5</v>
      </c>
      <c r="D106" s="33">
        <v>45686</v>
      </c>
      <c r="E106">
        <v>0.5</v>
      </c>
      <c r="F106">
        <v>7.4999999999999997E-3</v>
      </c>
      <c r="G106">
        <v>0.1075</v>
      </c>
    </row>
    <row r="107" spans="1:7" x14ac:dyDescent="0.25">
      <c r="A107" s="17" t="str">
        <f>CONCATENATE( tblAmortizacioniPlanovi[[#This Row],[Obveznica]], tblAmortizacioniPlanovi[[#This Row],[Kupon]])</f>
        <v>RSDS-O-J6</v>
      </c>
      <c r="B107" t="s">
        <v>89</v>
      </c>
      <c r="C107">
        <v>6</v>
      </c>
      <c r="D107" s="33">
        <v>45867</v>
      </c>
      <c r="E107">
        <v>0.4</v>
      </c>
      <c r="F107">
        <v>6.2500000000000003E-3</v>
      </c>
      <c r="G107">
        <v>0.10625</v>
      </c>
    </row>
    <row r="108" spans="1:7" x14ac:dyDescent="0.25">
      <c r="A108" s="17" t="str">
        <f>CONCATENATE( tblAmortizacioniPlanovi[[#This Row],[Obveznica]], tblAmortizacioniPlanovi[[#This Row],[Kupon]])</f>
        <v>RSDS-O-J7</v>
      </c>
      <c r="B108" t="s">
        <v>89</v>
      </c>
      <c r="C108">
        <v>7</v>
      </c>
      <c r="D108" s="33">
        <v>46051</v>
      </c>
      <c r="E108">
        <v>0.3</v>
      </c>
      <c r="F108">
        <v>5.0000000000000001E-3</v>
      </c>
      <c r="G108">
        <v>0.105</v>
      </c>
    </row>
    <row r="109" spans="1:7" x14ac:dyDescent="0.25">
      <c r="A109" s="17" t="str">
        <f>CONCATENATE( tblAmortizacioniPlanovi[[#This Row],[Obveznica]], tblAmortizacioniPlanovi[[#This Row],[Kupon]])</f>
        <v>RSDS-O-J8</v>
      </c>
      <c r="B109" t="s">
        <v>89</v>
      </c>
      <c r="C109">
        <v>8</v>
      </c>
      <c r="D109" s="33">
        <v>46232</v>
      </c>
      <c r="E109">
        <v>0.2</v>
      </c>
      <c r="F109">
        <v>3.7499999999999999E-3</v>
      </c>
      <c r="G109">
        <v>0.10375</v>
      </c>
    </row>
    <row r="110" spans="1:7" x14ac:dyDescent="0.25">
      <c r="A110" s="17" t="str">
        <f>CONCATENATE( tblAmortizacioniPlanovi[[#This Row],[Obveznica]], tblAmortizacioniPlanovi[[#This Row],[Kupon]])</f>
        <v>RSDS-O-J9</v>
      </c>
      <c r="B110" t="s">
        <v>89</v>
      </c>
      <c r="C110">
        <v>9</v>
      </c>
      <c r="D110" s="33">
        <v>46416</v>
      </c>
      <c r="E110">
        <v>0.1</v>
      </c>
      <c r="F110">
        <v>2.5000000000000001E-3</v>
      </c>
      <c r="G110">
        <v>0.10249999999999999</v>
      </c>
    </row>
    <row r="111" spans="1:7" x14ac:dyDescent="0.25">
      <c r="A111" s="17" t="str">
        <f>CONCATENATE( tblAmortizacioniPlanovi[[#This Row],[Obveznica]], tblAmortizacioniPlanovi[[#This Row],[Kupon]])</f>
        <v>RSDS-O-J10</v>
      </c>
      <c r="B111" t="s">
        <v>89</v>
      </c>
      <c r="C111">
        <v>10</v>
      </c>
      <c r="D111" s="33">
        <v>46597</v>
      </c>
      <c r="E111">
        <v>0</v>
      </c>
      <c r="F111">
        <v>1.25E-3</v>
      </c>
      <c r="G111">
        <v>0.10125000000000001</v>
      </c>
    </row>
    <row r="112" spans="1:7" x14ac:dyDescent="0.25">
      <c r="A112" t="s">
        <v>102</v>
      </c>
      <c r="B112" t="s">
        <v>96</v>
      </c>
      <c r="C112">
        <v>0</v>
      </c>
      <c r="D112" s="34" t="s">
        <v>113</v>
      </c>
      <c r="E112">
        <v>1</v>
      </c>
      <c r="F112">
        <v>0</v>
      </c>
      <c r="G112">
        <v>0</v>
      </c>
    </row>
    <row r="113" spans="1:7" x14ac:dyDescent="0.25">
      <c r="A113" t="s">
        <v>103</v>
      </c>
      <c r="B113" t="s">
        <v>96</v>
      </c>
      <c r="C113">
        <v>1</v>
      </c>
      <c r="D113" s="34" t="s">
        <v>114</v>
      </c>
      <c r="E113">
        <v>0.9</v>
      </c>
      <c r="F113">
        <v>1.2500000000000001E-2</v>
      </c>
      <c r="G113">
        <v>0.1125</v>
      </c>
    </row>
    <row r="114" spans="1:7" x14ac:dyDescent="0.25">
      <c r="A114" t="s">
        <v>104</v>
      </c>
      <c r="B114" t="s">
        <v>96</v>
      </c>
      <c r="C114">
        <v>2</v>
      </c>
      <c r="D114" s="34" t="s">
        <v>115</v>
      </c>
      <c r="E114">
        <v>0.8</v>
      </c>
      <c r="F114">
        <v>1.125E-2</v>
      </c>
      <c r="G114">
        <v>0.11125</v>
      </c>
    </row>
    <row r="115" spans="1:7" x14ac:dyDescent="0.25">
      <c r="A115" t="s">
        <v>105</v>
      </c>
      <c r="B115" t="s">
        <v>96</v>
      </c>
      <c r="C115">
        <v>3</v>
      </c>
      <c r="D115" s="34" t="s">
        <v>116</v>
      </c>
      <c r="E115">
        <v>0.7</v>
      </c>
      <c r="F115">
        <v>0.01</v>
      </c>
      <c r="G115">
        <v>0.11</v>
      </c>
    </row>
    <row r="116" spans="1:7" x14ac:dyDescent="0.25">
      <c r="A116" t="s">
        <v>106</v>
      </c>
      <c r="B116" t="s">
        <v>96</v>
      </c>
      <c r="C116">
        <v>4</v>
      </c>
      <c r="D116" s="34" t="s">
        <v>117</v>
      </c>
      <c r="E116">
        <v>0.6</v>
      </c>
      <c r="F116">
        <v>8.7500000000000008E-3</v>
      </c>
      <c r="G116">
        <v>0.10875</v>
      </c>
    </row>
    <row r="117" spans="1:7" x14ac:dyDescent="0.25">
      <c r="A117" t="s">
        <v>107</v>
      </c>
      <c r="B117" t="s">
        <v>96</v>
      </c>
      <c r="C117">
        <v>5</v>
      </c>
      <c r="D117" s="34" t="s">
        <v>118</v>
      </c>
      <c r="E117">
        <v>0.5</v>
      </c>
      <c r="F117">
        <v>7.4999999999999997E-3</v>
      </c>
      <c r="G117">
        <v>0.1075</v>
      </c>
    </row>
    <row r="118" spans="1:7" x14ac:dyDescent="0.25">
      <c r="A118" t="s">
        <v>108</v>
      </c>
      <c r="B118" t="s">
        <v>96</v>
      </c>
      <c r="C118">
        <v>6</v>
      </c>
      <c r="D118" s="34" t="s">
        <v>119</v>
      </c>
      <c r="E118">
        <v>0.4</v>
      </c>
      <c r="F118">
        <v>6.2500000000000003E-3</v>
      </c>
      <c r="G118">
        <v>0.10625</v>
      </c>
    </row>
    <row r="119" spans="1:7" x14ac:dyDescent="0.25">
      <c r="A119" t="s">
        <v>109</v>
      </c>
      <c r="B119" t="s">
        <v>96</v>
      </c>
      <c r="C119">
        <v>7</v>
      </c>
      <c r="D119" s="34" t="s">
        <v>120</v>
      </c>
      <c r="E119">
        <v>0.3</v>
      </c>
      <c r="F119">
        <v>5.0000000000000001E-3</v>
      </c>
      <c r="G119">
        <v>0.105</v>
      </c>
    </row>
    <row r="120" spans="1:7" x14ac:dyDescent="0.25">
      <c r="A120" t="s">
        <v>110</v>
      </c>
      <c r="B120" t="s">
        <v>96</v>
      </c>
      <c r="C120">
        <v>8</v>
      </c>
      <c r="D120" s="34" t="s">
        <v>121</v>
      </c>
      <c r="E120">
        <v>0.2</v>
      </c>
      <c r="F120">
        <v>3.7499999999999999E-3</v>
      </c>
      <c r="G120">
        <v>0.10375</v>
      </c>
    </row>
    <row r="121" spans="1:7" x14ac:dyDescent="0.25">
      <c r="A121" t="s">
        <v>111</v>
      </c>
      <c r="B121" t="s">
        <v>96</v>
      </c>
      <c r="C121">
        <v>9</v>
      </c>
      <c r="D121" s="34" t="s">
        <v>122</v>
      </c>
      <c r="E121">
        <v>0.1</v>
      </c>
      <c r="F121">
        <v>2.5000000000000001E-3</v>
      </c>
      <c r="G121">
        <v>0.10249999999999999</v>
      </c>
    </row>
    <row r="122" spans="1:7" x14ac:dyDescent="0.25">
      <c r="A122" t="s">
        <v>112</v>
      </c>
      <c r="B122" t="s">
        <v>96</v>
      </c>
      <c r="C122">
        <v>10</v>
      </c>
      <c r="D122" s="34" t="s">
        <v>123</v>
      </c>
      <c r="E122">
        <v>0</v>
      </c>
      <c r="F122">
        <v>1.25E-3</v>
      </c>
      <c r="G122">
        <v>0.10125000000000001</v>
      </c>
    </row>
    <row r="123" spans="1:7" x14ac:dyDescent="0.25">
      <c r="A123" t="str">
        <f>CONCATENATE( tblAmortizacioniPlanovi[[#This Row],[Obveznica]], tblAmortizacioniPlanovi[[#This Row],[Kupon]])</f>
        <v>RSRS-O-A2</v>
      </c>
      <c r="B123" t="s">
        <v>8</v>
      </c>
      <c r="C123">
        <v>2</v>
      </c>
      <c r="D123" s="1">
        <v>40359</v>
      </c>
      <c r="E123">
        <v>1</v>
      </c>
      <c r="F123">
        <v>1.4999999999999999E-2</v>
      </c>
      <c r="G123">
        <v>1.4999999999999999E-2</v>
      </c>
    </row>
    <row r="124" spans="1:7" x14ac:dyDescent="0.25">
      <c r="A124" t="str">
        <f>CONCATENATE( tblAmortizacioniPlanovi[[#This Row],[Obveznica]], tblAmortizacioniPlanovi[[#This Row],[Kupon]])</f>
        <v>RSRS-O-A3</v>
      </c>
      <c r="B124" t="s">
        <v>8</v>
      </c>
      <c r="C124">
        <v>3</v>
      </c>
      <c r="D124" s="1">
        <v>40724</v>
      </c>
      <c r="E124">
        <v>1</v>
      </c>
      <c r="F124">
        <v>1.4999999999999999E-2</v>
      </c>
      <c r="G124">
        <v>1.4999999999999999E-2</v>
      </c>
    </row>
    <row r="125" spans="1:7" x14ac:dyDescent="0.25">
      <c r="A125" t="str">
        <f>CONCATENATE( tblAmortizacioniPlanovi[[#This Row],[Obveznica]], tblAmortizacioniPlanovi[[#This Row],[Kupon]])</f>
        <v>RSRS-O-A4</v>
      </c>
      <c r="B125" t="s">
        <v>8</v>
      </c>
      <c r="C125">
        <v>4</v>
      </c>
      <c r="D125" s="1">
        <v>41090</v>
      </c>
      <c r="E125">
        <v>1</v>
      </c>
      <c r="F125">
        <v>1.4999999999999999E-2</v>
      </c>
      <c r="G125">
        <v>1.4999999999999999E-2</v>
      </c>
    </row>
    <row r="126" spans="1:7" x14ac:dyDescent="0.25">
      <c r="A126" t="str">
        <f>CONCATENATE( tblAmortizacioniPlanovi[[#This Row],[Obveznica]], tblAmortizacioniPlanovi[[#This Row],[Kupon]])</f>
        <v>RSRS-O-A5</v>
      </c>
      <c r="B126" t="s">
        <v>8</v>
      </c>
      <c r="C126">
        <v>5</v>
      </c>
      <c r="D126" s="1">
        <v>41455</v>
      </c>
      <c r="E126">
        <v>1</v>
      </c>
      <c r="F126">
        <v>1.4999999999999999E-2</v>
      </c>
      <c r="G126">
        <v>1.4999999999999999E-2</v>
      </c>
    </row>
    <row r="127" spans="1:7" x14ac:dyDescent="0.25">
      <c r="A127" t="str">
        <f>CONCATENATE( tblAmortizacioniPlanovi[[#This Row],[Obveznica]], tblAmortizacioniPlanovi[[#This Row],[Kupon]])</f>
        <v>RSRS-O-A6</v>
      </c>
      <c r="B127" t="s">
        <v>8</v>
      </c>
      <c r="C127">
        <v>6</v>
      </c>
      <c r="D127" s="1">
        <v>41820</v>
      </c>
      <c r="E127">
        <v>0.9</v>
      </c>
      <c r="F127">
        <v>1.4999999999999999E-2</v>
      </c>
      <c r="G127">
        <v>0.115</v>
      </c>
    </row>
    <row r="128" spans="1:7" x14ac:dyDescent="0.25">
      <c r="A128" t="str">
        <f>CONCATENATE( tblAmortizacioniPlanovi[[#This Row],[Obveznica]], tblAmortizacioniPlanovi[[#This Row],[Kupon]])</f>
        <v>RSRS-O-A7</v>
      </c>
      <c r="B128" t="s">
        <v>8</v>
      </c>
      <c r="C128">
        <v>7</v>
      </c>
      <c r="D128" s="1">
        <v>42185</v>
      </c>
      <c r="E128">
        <v>0.8</v>
      </c>
      <c r="F128">
        <v>1.35E-2</v>
      </c>
      <c r="G128">
        <v>0.1135</v>
      </c>
    </row>
    <row r="129" spans="1:7" x14ac:dyDescent="0.25">
      <c r="A129" t="str">
        <f>CONCATENATE( tblAmortizacioniPlanovi[[#This Row],[Obveznica]], tblAmortizacioniPlanovi[[#This Row],[Kupon]])</f>
        <v>RSRS-O-A8</v>
      </c>
      <c r="B129" t="s">
        <v>8</v>
      </c>
      <c r="C129">
        <v>8</v>
      </c>
      <c r="D129" s="1">
        <v>42551</v>
      </c>
      <c r="E129">
        <v>0.7</v>
      </c>
      <c r="F129">
        <v>1.2E-2</v>
      </c>
      <c r="G129">
        <v>0.112</v>
      </c>
    </row>
    <row r="130" spans="1:7" x14ac:dyDescent="0.25">
      <c r="A130" t="str">
        <f>CONCATENATE( tblAmortizacioniPlanovi[[#This Row],[Obveznica]], tblAmortizacioniPlanovi[[#This Row],[Kupon]])</f>
        <v>RSRS-O-A9</v>
      </c>
      <c r="B130" t="s">
        <v>8</v>
      </c>
      <c r="C130">
        <v>9</v>
      </c>
      <c r="D130" s="1">
        <v>42916</v>
      </c>
      <c r="E130">
        <v>0.6</v>
      </c>
      <c r="F130">
        <v>1.0500000000000001E-2</v>
      </c>
      <c r="G130">
        <v>0.1105</v>
      </c>
    </row>
    <row r="131" spans="1:7" x14ac:dyDescent="0.25">
      <c r="A131" t="str">
        <f>CONCATENATE( tblAmortizacioniPlanovi[[#This Row],[Obveznica]], tblAmortizacioniPlanovi[[#This Row],[Kupon]])</f>
        <v>RSRS-O-A10</v>
      </c>
      <c r="B131" t="s">
        <v>8</v>
      </c>
      <c r="C131">
        <v>10</v>
      </c>
      <c r="D131" s="1">
        <v>43281</v>
      </c>
      <c r="E131">
        <v>0.5</v>
      </c>
      <c r="F131">
        <v>8.9999999999999993E-3</v>
      </c>
      <c r="G131">
        <v>0.109</v>
      </c>
    </row>
    <row r="132" spans="1:7" x14ac:dyDescent="0.25">
      <c r="A132" t="str">
        <f>CONCATENATE( tblAmortizacioniPlanovi[[#This Row],[Obveznica]], tblAmortizacioniPlanovi[[#This Row],[Kupon]])</f>
        <v>RSRS-O-A11</v>
      </c>
      <c r="B132" t="s">
        <v>8</v>
      </c>
      <c r="C132">
        <v>11</v>
      </c>
      <c r="D132" s="1">
        <v>43646</v>
      </c>
      <c r="E132">
        <v>0.4</v>
      </c>
      <c r="F132">
        <v>7.4999999999999997E-3</v>
      </c>
      <c r="G132">
        <v>0.1075</v>
      </c>
    </row>
    <row r="133" spans="1:7" x14ac:dyDescent="0.25">
      <c r="A133" t="str">
        <f>CONCATENATE( tblAmortizacioniPlanovi[[#This Row],[Obveznica]], tblAmortizacioniPlanovi[[#This Row],[Kupon]])</f>
        <v>RSRS-O-A12</v>
      </c>
      <c r="B133" t="s">
        <v>8</v>
      </c>
      <c r="C133">
        <v>12</v>
      </c>
      <c r="D133" s="1">
        <v>44012</v>
      </c>
      <c r="E133">
        <v>0.3</v>
      </c>
      <c r="F133">
        <v>6.0000000000000001E-3</v>
      </c>
      <c r="G133">
        <v>0.106</v>
      </c>
    </row>
    <row r="134" spans="1:7" x14ac:dyDescent="0.25">
      <c r="A134" t="str">
        <f>CONCATENATE( tblAmortizacioniPlanovi[[#This Row],[Obveznica]], tblAmortizacioniPlanovi[[#This Row],[Kupon]])</f>
        <v>RSRS-O-A13</v>
      </c>
      <c r="B134" t="s">
        <v>8</v>
      </c>
      <c r="C134">
        <v>13</v>
      </c>
      <c r="D134" s="1">
        <v>44377</v>
      </c>
      <c r="E134">
        <v>0.2</v>
      </c>
      <c r="F134">
        <v>4.4999999999999997E-3</v>
      </c>
      <c r="G134">
        <v>0.1045</v>
      </c>
    </row>
    <row r="135" spans="1:7" x14ac:dyDescent="0.25">
      <c r="A135" t="str">
        <f>CONCATENATE( tblAmortizacioniPlanovi[[#This Row],[Obveznica]], tblAmortizacioniPlanovi[[#This Row],[Kupon]])</f>
        <v>RSRS-O-A14</v>
      </c>
      <c r="B135" t="s">
        <v>8</v>
      </c>
      <c r="C135">
        <v>14</v>
      </c>
      <c r="D135" s="1">
        <v>44742</v>
      </c>
      <c r="E135">
        <v>0.1</v>
      </c>
      <c r="F135">
        <v>3.0000000000000001E-3</v>
      </c>
      <c r="G135">
        <v>0.10299999999999999</v>
      </c>
    </row>
    <row r="136" spans="1:7" x14ac:dyDescent="0.25">
      <c r="A136" t="str">
        <f>CONCATENATE( tblAmortizacioniPlanovi[[#This Row],[Obveznica]], tblAmortizacioniPlanovi[[#This Row],[Kupon]])</f>
        <v>RSRS-O-A15</v>
      </c>
      <c r="B136" t="s">
        <v>8</v>
      </c>
      <c r="C136">
        <v>15</v>
      </c>
      <c r="D136" s="1">
        <v>45107</v>
      </c>
      <c r="E136">
        <v>0</v>
      </c>
      <c r="F136">
        <v>1.5E-3</v>
      </c>
      <c r="G136">
        <v>0.10150000000000001</v>
      </c>
    </row>
    <row r="137" spans="1:7" x14ac:dyDescent="0.25">
      <c r="A137" t="str">
        <f>CONCATENATE( tblAmortizacioniPlanovi[[#This Row],[Obveznica]], tblAmortizacioniPlanovi[[#This Row],[Kupon]])</f>
        <v>RSRS-O-B0</v>
      </c>
      <c r="B137" t="s">
        <v>9</v>
      </c>
      <c r="C137">
        <v>0</v>
      </c>
      <c r="D137" s="1">
        <v>39797</v>
      </c>
      <c r="E137">
        <v>1</v>
      </c>
      <c r="F137">
        <v>0</v>
      </c>
      <c r="G137">
        <v>0</v>
      </c>
    </row>
    <row r="138" spans="1:7" x14ac:dyDescent="0.25">
      <c r="A138" t="str">
        <f>CONCATENATE( tblAmortizacioniPlanovi[[#This Row],[Obveznica]], tblAmortizacioniPlanovi[[#This Row],[Kupon]])</f>
        <v>RSRS-O-B1</v>
      </c>
      <c r="B138" t="s">
        <v>9</v>
      </c>
      <c r="C138">
        <v>1</v>
      </c>
      <c r="D138" s="1">
        <v>40162</v>
      </c>
      <c r="E138">
        <v>1</v>
      </c>
      <c r="F138">
        <v>1.4999999999999999E-2</v>
      </c>
      <c r="G138">
        <v>1.4999999999999999E-2</v>
      </c>
    </row>
    <row r="139" spans="1:7" x14ac:dyDescent="0.25">
      <c r="A139" t="str">
        <f>CONCATENATE( tblAmortizacioniPlanovi[[#This Row],[Obveznica]], tblAmortizacioniPlanovi[[#This Row],[Kupon]])</f>
        <v>RSRS-O-B2</v>
      </c>
      <c r="B139" t="s">
        <v>9</v>
      </c>
      <c r="C139">
        <v>2</v>
      </c>
      <c r="D139" s="1">
        <v>40527</v>
      </c>
      <c r="E139">
        <v>1</v>
      </c>
      <c r="F139">
        <v>1.4999999999999999E-2</v>
      </c>
      <c r="G139">
        <v>1.4999999999999999E-2</v>
      </c>
    </row>
    <row r="140" spans="1:7" x14ac:dyDescent="0.25">
      <c r="A140" t="str">
        <f>CONCATENATE( tblAmortizacioniPlanovi[[#This Row],[Obveznica]], tblAmortizacioniPlanovi[[#This Row],[Kupon]])</f>
        <v>RSRS-O-B3</v>
      </c>
      <c r="B140" t="s">
        <v>9</v>
      </c>
      <c r="C140">
        <v>3</v>
      </c>
      <c r="D140" s="1">
        <v>40892</v>
      </c>
      <c r="E140">
        <v>1</v>
      </c>
      <c r="F140">
        <v>1.4999999999999999E-2</v>
      </c>
      <c r="G140">
        <v>1.4999999999999999E-2</v>
      </c>
    </row>
    <row r="141" spans="1:7" x14ac:dyDescent="0.25">
      <c r="A141" t="str">
        <f>CONCATENATE( tblAmortizacioniPlanovi[[#This Row],[Obveznica]], tblAmortizacioniPlanovi[[#This Row],[Kupon]])</f>
        <v>RSRS-O-B4</v>
      </c>
      <c r="B141" t="s">
        <v>9</v>
      </c>
      <c r="C141">
        <v>4</v>
      </c>
      <c r="D141" s="1">
        <v>41258</v>
      </c>
      <c r="E141">
        <v>1</v>
      </c>
      <c r="F141">
        <v>1.4999999999999999E-2</v>
      </c>
      <c r="G141">
        <v>1.4999999999999999E-2</v>
      </c>
    </row>
    <row r="142" spans="1:7" x14ac:dyDescent="0.25">
      <c r="A142" t="str">
        <f>CONCATENATE( tblAmortizacioniPlanovi[[#This Row],[Obveznica]], tblAmortizacioniPlanovi[[#This Row],[Kupon]])</f>
        <v>RSRS-O-B5</v>
      </c>
      <c r="B142" t="s">
        <v>9</v>
      </c>
      <c r="C142">
        <v>5</v>
      </c>
      <c r="D142" s="1">
        <v>41623</v>
      </c>
      <c r="E142">
        <v>1</v>
      </c>
      <c r="F142">
        <v>1.4999999999999999E-2</v>
      </c>
      <c r="G142">
        <v>1.4999999999999999E-2</v>
      </c>
    </row>
    <row r="143" spans="1:7" x14ac:dyDescent="0.25">
      <c r="A143" t="str">
        <f>CONCATENATE( tblAmortizacioniPlanovi[[#This Row],[Obveznica]], tblAmortizacioniPlanovi[[#This Row],[Kupon]])</f>
        <v>RSRS-O-B6</v>
      </c>
      <c r="B143" t="s">
        <v>9</v>
      </c>
      <c r="C143">
        <v>6</v>
      </c>
      <c r="D143" s="1">
        <v>41988</v>
      </c>
      <c r="E143">
        <v>0.9</v>
      </c>
      <c r="F143">
        <v>1.4999999999999999E-2</v>
      </c>
      <c r="G143">
        <v>0.115</v>
      </c>
    </row>
    <row r="144" spans="1:7" x14ac:dyDescent="0.25">
      <c r="A144" t="str">
        <f>CONCATENATE( tblAmortizacioniPlanovi[[#This Row],[Obveznica]], tblAmortizacioniPlanovi[[#This Row],[Kupon]])</f>
        <v>RSRS-O-B7</v>
      </c>
      <c r="B144" t="s">
        <v>9</v>
      </c>
      <c r="C144">
        <v>7</v>
      </c>
      <c r="D144" s="1">
        <v>42353</v>
      </c>
      <c r="E144">
        <v>0.8</v>
      </c>
      <c r="F144">
        <v>1.35E-2</v>
      </c>
      <c r="G144">
        <v>0.1135</v>
      </c>
    </row>
    <row r="145" spans="1:7" x14ac:dyDescent="0.25">
      <c r="A145" t="str">
        <f>CONCATENATE( tblAmortizacioniPlanovi[[#This Row],[Obveznica]], tblAmortizacioniPlanovi[[#This Row],[Kupon]])</f>
        <v>RSRS-O-B8</v>
      </c>
      <c r="B145" t="s">
        <v>9</v>
      </c>
      <c r="C145">
        <v>8</v>
      </c>
      <c r="D145" s="1">
        <v>42719</v>
      </c>
      <c r="E145">
        <v>0.7</v>
      </c>
      <c r="F145">
        <v>1.2E-2</v>
      </c>
      <c r="G145">
        <v>0.112</v>
      </c>
    </row>
    <row r="146" spans="1:7" x14ac:dyDescent="0.25">
      <c r="A146" t="str">
        <f>CONCATENATE( tblAmortizacioniPlanovi[[#This Row],[Obveznica]], tblAmortizacioniPlanovi[[#This Row],[Kupon]])</f>
        <v>RSRS-O-B9</v>
      </c>
      <c r="B146" t="s">
        <v>9</v>
      </c>
      <c r="C146">
        <v>9</v>
      </c>
      <c r="D146" s="1">
        <v>43084</v>
      </c>
      <c r="E146">
        <v>0.6</v>
      </c>
      <c r="F146">
        <v>1.0500000000000001E-2</v>
      </c>
      <c r="G146">
        <v>0.1105</v>
      </c>
    </row>
    <row r="147" spans="1:7" x14ac:dyDescent="0.25">
      <c r="A147" t="str">
        <f>CONCATENATE( tblAmortizacioniPlanovi[[#This Row],[Obveznica]], tblAmortizacioniPlanovi[[#This Row],[Kupon]])</f>
        <v>RSRS-O-B10</v>
      </c>
      <c r="B147" t="s">
        <v>9</v>
      </c>
      <c r="C147">
        <v>10</v>
      </c>
      <c r="D147" s="1">
        <v>43449</v>
      </c>
      <c r="E147">
        <v>0.5</v>
      </c>
      <c r="F147">
        <v>8.9999999999999993E-3</v>
      </c>
      <c r="G147">
        <v>0.109</v>
      </c>
    </row>
    <row r="148" spans="1:7" x14ac:dyDescent="0.25">
      <c r="A148" t="str">
        <f>CONCATENATE( tblAmortizacioniPlanovi[[#This Row],[Obveznica]], tblAmortizacioniPlanovi[[#This Row],[Kupon]])</f>
        <v>RSRS-O-B11</v>
      </c>
      <c r="B148" t="s">
        <v>9</v>
      </c>
      <c r="C148">
        <v>11</v>
      </c>
      <c r="D148" s="1">
        <v>43814</v>
      </c>
      <c r="E148">
        <v>0.4</v>
      </c>
      <c r="F148">
        <v>7.4999999999999997E-3</v>
      </c>
      <c r="G148">
        <v>0.1075</v>
      </c>
    </row>
    <row r="149" spans="1:7" x14ac:dyDescent="0.25">
      <c r="A149" t="str">
        <f>CONCATENATE( tblAmortizacioniPlanovi[[#This Row],[Obveznica]], tblAmortizacioniPlanovi[[#This Row],[Kupon]])</f>
        <v>RSRS-O-B12</v>
      </c>
      <c r="B149" t="s">
        <v>9</v>
      </c>
      <c r="C149">
        <v>12</v>
      </c>
      <c r="D149" s="1">
        <v>44180</v>
      </c>
      <c r="E149">
        <v>0.3</v>
      </c>
      <c r="F149">
        <v>6.0000000000000001E-3</v>
      </c>
      <c r="G149">
        <v>0.106</v>
      </c>
    </row>
    <row r="150" spans="1:7" x14ac:dyDescent="0.25">
      <c r="A150" t="str">
        <f>CONCATENATE( tblAmortizacioniPlanovi[[#This Row],[Obveznica]], tblAmortizacioniPlanovi[[#This Row],[Kupon]])</f>
        <v>RSRS-O-B13</v>
      </c>
      <c r="B150" t="s">
        <v>9</v>
      </c>
      <c r="C150">
        <v>13</v>
      </c>
      <c r="D150" s="1">
        <v>44545</v>
      </c>
      <c r="E150">
        <v>0.2</v>
      </c>
      <c r="F150">
        <v>4.4999999999999997E-3</v>
      </c>
      <c r="G150">
        <v>0.1045</v>
      </c>
    </row>
    <row r="151" spans="1:7" x14ac:dyDescent="0.25">
      <c r="A151" t="str">
        <f>CONCATENATE( tblAmortizacioniPlanovi[[#This Row],[Obveznica]], tblAmortizacioniPlanovi[[#This Row],[Kupon]])</f>
        <v>RSRS-O-B14</v>
      </c>
      <c r="B151" t="s">
        <v>9</v>
      </c>
      <c r="C151">
        <v>14</v>
      </c>
      <c r="D151" s="1">
        <v>44910</v>
      </c>
      <c r="E151">
        <v>0.1</v>
      </c>
      <c r="F151">
        <v>3.0000000000000001E-3</v>
      </c>
      <c r="G151">
        <v>0.10299999999999999</v>
      </c>
    </row>
    <row r="152" spans="1:7" x14ac:dyDescent="0.25">
      <c r="A152" t="str">
        <f>CONCATENATE( tblAmortizacioniPlanovi[[#This Row],[Obveznica]], tblAmortizacioniPlanovi[[#This Row],[Kupon]])</f>
        <v>RSRS-O-B15</v>
      </c>
      <c r="B152" t="s">
        <v>9</v>
      </c>
      <c r="C152">
        <v>15</v>
      </c>
      <c r="D152" s="1">
        <v>45275</v>
      </c>
      <c r="E152">
        <v>0</v>
      </c>
      <c r="F152">
        <v>1.5E-3</v>
      </c>
      <c r="G152">
        <v>0.10150000000000001</v>
      </c>
    </row>
    <row r="153" spans="1:7" x14ac:dyDescent="0.25">
      <c r="A153" t="str">
        <f>CONCATENATE( tblAmortizacioniPlanovi[[#This Row],[Obveznica]], tblAmortizacioniPlanovi[[#This Row],[Kupon]])</f>
        <v>RSRS-O-C0</v>
      </c>
      <c r="B153" t="s">
        <v>10</v>
      </c>
      <c r="C153">
        <v>0</v>
      </c>
      <c r="D153" s="1">
        <v>40116</v>
      </c>
      <c r="E153">
        <v>1</v>
      </c>
      <c r="F153">
        <v>0</v>
      </c>
      <c r="G153">
        <v>0</v>
      </c>
    </row>
    <row r="154" spans="1:7" x14ac:dyDescent="0.25">
      <c r="A154" t="str">
        <f>CONCATENATE( tblAmortizacioniPlanovi[[#This Row],[Obveznica]], tblAmortizacioniPlanovi[[#This Row],[Kupon]])</f>
        <v>RSRS-O-C1</v>
      </c>
      <c r="B154" t="s">
        <v>10</v>
      </c>
      <c r="C154">
        <v>1</v>
      </c>
      <c r="D154" s="1">
        <v>40481</v>
      </c>
      <c r="E154">
        <v>1</v>
      </c>
      <c r="F154">
        <v>1.4999999999999999E-2</v>
      </c>
      <c r="G154">
        <v>1.4999999999999999E-2</v>
      </c>
    </row>
    <row r="155" spans="1:7" x14ac:dyDescent="0.25">
      <c r="A155" t="str">
        <f>CONCATENATE( tblAmortizacioniPlanovi[[#This Row],[Obveznica]], tblAmortizacioniPlanovi[[#This Row],[Kupon]])</f>
        <v>RSRS-O-C2</v>
      </c>
      <c r="B155" t="s">
        <v>10</v>
      </c>
      <c r="C155">
        <v>2</v>
      </c>
      <c r="D155" s="1">
        <v>40846</v>
      </c>
      <c r="E155">
        <v>1</v>
      </c>
      <c r="F155">
        <v>1.4999999999999999E-2</v>
      </c>
      <c r="G155">
        <v>1.4999999999999999E-2</v>
      </c>
    </row>
    <row r="156" spans="1:7" x14ac:dyDescent="0.25">
      <c r="A156" t="str">
        <f>CONCATENATE( tblAmortizacioniPlanovi[[#This Row],[Obveznica]], tblAmortizacioniPlanovi[[#This Row],[Kupon]])</f>
        <v>RSRS-O-C3</v>
      </c>
      <c r="B156" t="s">
        <v>10</v>
      </c>
      <c r="C156">
        <v>3</v>
      </c>
      <c r="D156" s="1">
        <v>41212</v>
      </c>
      <c r="E156">
        <v>1</v>
      </c>
      <c r="F156">
        <v>1.4999999999999999E-2</v>
      </c>
      <c r="G156">
        <v>1.4999999999999999E-2</v>
      </c>
    </row>
    <row r="157" spans="1:7" x14ac:dyDescent="0.25">
      <c r="A157" t="str">
        <f>CONCATENATE( tblAmortizacioniPlanovi[[#This Row],[Obveznica]], tblAmortizacioniPlanovi[[#This Row],[Kupon]])</f>
        <v>RSRS-O-C4</v>
      </c>
      <c r="B157" t="s">
        <v>10</v>
      </c>
      <c r="C157">
        <v>4</v>
      </c>
      <c r="D157" s="1">
        <v>41577</v>
      </c>
      <c r="E157">
        <v>1</v>
      </c>
      <c r="F157">
        <v>1.4999999999999999E-2</v>
      </c>
      <c r="G157">
        <v>1.4999999999999999E-2</v>
      </c>
    </row>
    <row r="158" spans="1:7" x14ac:dyDescent="0.25">
      <c r="A158" t="str">
        <f>CONCATENATE( tblAmortizacioniPlanovi[[#This Row],[Obveznica]], tblAmortizacioniPlanovi[[#This Row],[Kupon]])</f>
        <v>RSRS-O-C5</v>
      </c>
      <c r="B158" t="s">
        <v>10</v>
      </c>
      <c r="C158">
        <v>5</v>
      </c>
      <c r="D158" s="1">
        <v>41942</v>
      </c>
      <c r="E158">
        <v>0.9</v>
      </c>
      <c r="F158">
        <v>1.4999999999999999E-2</v>
      </c>
      <c r="G158">
        <v>0.115</v>
      </c>
    </row>
    <row r="159" spans="1:7" x14ac:dyDescent="0.25">
      <c r="A159" t="str">
        <f>CONCATENATE( tblAmortizacioniPlanovi[[#This Row],[Obveznica]], tblAmortizacioniPlanovi[[#This Row],[Kupon]])</f>
        <v>RSRS-O-C6</v>
      </c>
      <c r="B159" t="s">
        <v>10</v>
      </c>
      <c r="C159">
        <v>6</v>
      </c>
      <c r="D159" s="1">
        <v>42307</v>
      </c>
      <c r="E159">
        <v>0.8</v>
      </c>
      <c r="F159">
        <v>1.35E-2</v>
      </c>
      <c r="G159">
        <v>0.1135</v>
      </c>
    </row>
    <row r="160" spans="1:7" x14ac:dyDescent="0.25">
      <c r="A160" t="str">
        <f>CONCATENATE( tblAmortizacioniPlanovi[[#This Row],[Obveznica]], tblAmortizacioniPlanovi[[#This Row],[Kupon]])</f>
        <v>RSRS-O-C7</v>
      </c>
      <c r="B160" t="s">
        <v>10</v>
      </c>
      <c r="C160">
        <v>7</v>
      </c>
      <c r="D160" s="1">
        <v>42673</v>
      </c>
      <c r="E160">
        <v>0.7</v>
      </c>
      <c r="F160">
        <v>1.2E-2</v>
      </c>
      <c r="G160">
        <v>0.112</v>
      </c>
    </row>
    <row r="161" spans="1:7" x14ac:dyDescent="0.25">
      <c r="A161" t="str">
        <f>CONCATENATE( tblAmortizacioniPlanovi[[#This Row],[Obveznica]], tblAmortizacioniPlanovi[[#This Row],[Kupon]])</f>
        <v>RSRS-O-C8</v>
      </c>
      <c r="B161" t="s">
        <v>10</v>
      </c>
      <c r="C161">
        <v>8</v>
      </c>
      <c r="D161" s="1">
        <v>43038</v>
      </c>
      <c r="E161">
        <v>0.6</v>
      </c>
      <c r="F161">
        <v>1.0500000000000001E-2</v>
      </c>
      <c r="G161">
        <v>0.1105</v>
      </c>
    </row>
    <row r="162" spans="1:7" x14ac:dyDescent="0.25">
      <c r="A162" s="17" t="str">
        <f>CONCATENATE( tblAmortizacioniPlanovi[[#This Row],[Obveznica]], tblAmortizacioniPlanovi[[#This Row],[Kupon]])</f>
        <v>RSRS-O-C9</v>
      </c>
      <c r="B162" t="s">
        <v>10</v>
      </c>
      <c r="C162">
        <v>9</v>
      </c>
      <c r="D162" s="33">
        <v>43403</v>
      </c>
      <c r="E162">
        <v>0.5</v>
      </c>
      <c r="F162">
        <v>8.9999999999999993E-3</v>
      </c>
      <c r="G162">
        <v>0.109</v>
      </c>
    </row>
    <row r="163" spans="1:7" x14ac:dyDescent="0.25">
      <c r="A163" s="17" t="str">
        <f>CONCATENATE( tblAmortizacioniPlanovi[[#This Row],[Obveznica]], tblAmortizacioniPlanovi[[#This Row],[Kupon]])</f>
        <v>RSRS-O-C10</v>
      </c>
      <c r="B163" t="s">
        <v>10</v>
      </c>
      <c r="C163">
        <v>10</v>
      </c>
      <c r="D163" s="33">
        <v>43768</v>
      </c>
      <c r="E163">
        <v>0.4</v>
      </c>
      <c r="F163">
        <v>7.4999999999999997E-3</v>
      </c>
      <c r="G163">
        <v>0.1075</v>
      </c>
    </row>
    <row r="164" spans="1:7" x14ac:dyDescent="0.25">
      <c r="A164" s="17" t="str">
        <f>CONCATENATE( tblAmortizacioniPlanovi[[#This Row],[Obveznica]], tblAmortizacioniPlanovi[[#This Row],[Kupon]])</f>
        <v>RSRS-O-C11</v>
      </c>
      <c r="B164" t="s">
        <v>10</v>
      </c>
      <c r="C164">
        <v>11</v>
      </c>
      <c r="D164" s="33">
        <v>44134</v>
      </c>
      <c r="E164">
        <v>0.3</v>
      </c>
      <c r="F164">
        <v>6.0000000000000001E-3</v>
      </c>
      <c r="G164">
        <v>0.106</v>
      </c>
    </row>
    <row r="165" spans="1:7" x14ac:dyDescent="0.25">
      <c r="A165" s="17" t="str">
        <f>CONCATENATE( tblAmortizacioniPlanovi[[#This Row],[Obveznica]], tblAmortizacioniPlanovi[[#This Row],[Kupon]])</f>
        <v>RSRS-O-C12</v>
      </c>
      <c r="B165" t="s">
        <v>10</v>
      </c>
      <c r="C165">
        <v>12</v>
      </c>
      <c r="D165" s="33">
        <v>44499</v>
      </c>
      <c r="E165">
        <v>0.2</v>
      </c>
      <c r="F165">
        <v>4.4999999999999997E-3</v>
      </c>
      <c r="G165">
        <v>0.1045</v>
      </c>
    </row>
    <row r="166" spans="1:7" x14ac:dyDescent="0.25">
      <c r="A166" s="17" t="str">
        <f>CONCATENATE( tblAmortizacioniPlanovi[[#This Row],[Obveznica]], tblAmortizacioniPlanovi[[#This Row],[Kupon]])</f>
        <v>RSRS-O-C13</v>
      </c>
      <c r="B166" t="s">
        <v>10</v>
      </c>
      <c r="C166">
        <v>13</v>
      </c>
      <c r="D166" s="33">
        <v>44864</v>
      </c>
      <c r="E166">
        <v>0.1</v>
      </c>
      <c r="F166">
        <v>3.0000000000000001E-3</v>
      </c>
      <c r="G166">
        <v>0.10299999999999999</v>
      </c>
    </row>
    <row r="167" spans="1:7" x14ac:dyDescent="0.25">
      <c r="A167" s="17" t="str">
        <f>CONCATENATE( tblAmortizacioniPlanovi[[#This Row],[Obveznica]], tblAmortizacioniPlanovi[[#This Row],[Kupon]])</f>
        <v>RSRS-O-C14</v>
      </c>
      <c r="B167" t="s">
        <v>10</v>
      </c>
      <c r="C167">
        <v>14</v>
      </c>
      <c r="D167" s="33">
        <v>45229</v>
      </c>
      <c r="E167">
        <v>0</v>
      </c>
      <c r="F167">
        <v>1.5E-3</v>
      </c>
      <c r="G167">
        <v>0.10150000000000001</v>
      </c>
    </row>
    <row r="168" spans="1:7" x14ac:dyDescent="0.25">
      <c r="A168" s="17" t="str">
        <f>CONCATENATE( tblAmortizacioniPlanovi[[#This Row],[Obveznica]], tblAmortizacioniPlanovi[[#This Row],[Kupon]])</f>
        <v>RSRS-O-D0</v>
      </c>
      <c r="B168" t="s">
        <v>19</v>
      </c>
      <c r="C168">
        <v>0</v>
      </c>
      <c r="D168" s="33">
        <v>40344</v>
      </c>
      <c r="E168">
        <v>1</v>
      </c>
      <c r="F168">
        <v>0</v>
      </c>
      <c r="G168">
        <v>0</v>
      </c>
    </row>
    <row r="169" spans="1:7" x14ac:dyDescent="0.25">
      <c r="A169" s="17" t="str">
        <f>CONCATENATE( tblAmortizacioniPlanovi[[#This Row],[Obveznica]], tblAmortizacioniPlanovi[[#This Row],[Kupon]])</f>
        <v>RSRS-O-D1</v>
      </c>
      <c r="B169" t="s">
        <v>19</v>
      </c>
      <c r="C169">
        <v>1</v>
      </c>
      <c r="D169" s="33">
        <v>40709</v>
      </c>
      <c r="E169">
        <v>1</v>
      </c>
      <c r="F169">
        <v>1.4999999999999999E-2</v>
      </c>
      <c r="G169">
        <v>1.4999999999999999E-2</v>
      </c>
    </row>
    <row r="170" spans="1:7" x14ac:dyDescent="0.25">
      <c r="A170" s="17" t="str">
        <f>CONCATENATE( tblAmortizacioniPlanovi[[#This Row],[Obveznica]], tblAmortizacioniPlanovi[[#This Row],[Kupon]])</f>
        <v>RSRS-O-D2</v>
      </c>
      <c r="B170" t="s">
        <v>19</v>
      </c>
      <c r="C170">
        <v>2</v>
      </c>
      <c r="D170" s="33">
        <v>41075</v>
      </c>
      <c r="E170">
        <v>1</v>
      </c>
      <c r="F170">
        <v>1.4999999999999999E-2</v>
      </c>
      <c r="G170">
        <v>1.4999999999999999E-2</v>
      </c>
    </row>
    <row r="171" spans="1:7" x14ac:dyDescent="0.25">
      <c r="A171" s="17" t="str">
        <f>CONCATENATE( tblAmortizacioniPlanovi[[#This Row],[Obveznica]], tblAmortizacioniPlanovi[[#This Row],[Kupon]])</f>
        <v>RSRS-O-D3</v>
      </c>
      <c r="B171" t="s">
        <v>19</v>
      </c>
      <c r="C171">
        <v>3</v>
      </c>
      <c r="D171" s="33">
        <v>41440</v>
      </c>
      <c r="E171">
        <v>1</v>
      </c>
      <c r="F171">
        <v>1.4999999999999999E-2</v>
      </c>
      <c r="G171">
        <v>1.4999999999999999E-2</v>
      </c>
    </row>
    <row r="172" spans="1:7" x14ac:dyDescent="0.25">
      <c r="A172" s="17" t="str">
        <f>CONCATENATE( tblAmortizacioniPlanovi[[#This Row],[Obveznica]], tblAmortizacioniPlanovi[[#This Row],[Kupon]])</f>
        <v>RSRS-O-D4</v>
      </c>
      <c r="B172" t="s">
        <v>19</v>
      </c>
      <c r="C172">
        <v>4</v>
      </c>
      <c r="D172" s="33">
        <v>41805</v>
      </c>
      <c r="E172">
        <v>1</v>
      </c>
      <c r="F172">
        <v>1.4999999999999999E-2</v>
      </c>
      <c r="G172">
        <v>1.4999999999999999E-2</v>
      </c>
    </row>
    <row r="173" spans="1:7" x14ac:dyDescent="0.25">
      <c r="A173" s="17" t="str">
        <f>CONCATENATE( tblAmortizacioniPlanovi[[#This Row],[Obveznica]], tblAmortizacioniPlanovi[[#This Row],[Kupon]])</f>
        <v>RSRS-O-D5</v>
      </c>
      <c r="B173" t="s">
        <v>19</v>
      </c>
      <c r="C173">
        <v>5</v>
      </c>
      <c r="D173" s="33">
        <v>42170</v>
      </c>
      <c r="E173">
        <v>0.9</v>
      </c>
      <c r="F173">
        <v>1.4999999999999999E-2</v>
      </c>
      <c r="G173">
        <v>0.115</v>
      </c>
    </row>
    <row r="174" spans="1:7" x14ac:dyDescent="0.25">
      <c r="A174" s="17" t="str">
        <f>CONCATENATE( tblAmortizacioniPlanovi[[#This Row],[Obveznica]], tblAmortizacioniPlanovi[[#This Row],[Kupon]])</f>
        <v>RSRS-O-D6</v>
      </c>
      <c r="B174" t="s">
        <v>19</v>
      </c>
      <c r="C174">
        <v>6</v>
      </c>
      <c r="D174" s="33">
        <v>42536</v>
      </c>
      <c r="E174">
        <v>0.8</v>
      </c>
      <c r="F174">
        <v>1.35E-2</v>
      </c>
      <c r="G174">
        <v>0.1135</v>
      </c>
    </row>
    <row r="175" spans="1:7" x14ac:dyDescent="0.25">
      <c r="A175" s="17" t="str">
        <f>CONCATENATE( tblAmortizacioniPlanovi[[#This Row],[Obveznica]], tblAmortizacioniPlanovi[[#This Row],[Kupon]])</f>
        <v>RSRS-O-D7</v>
      </c>
      <c r="B175" t="s">
        <v>19</v>
      </c>
      <c r="C175">
        <v>7</v>
      </c>
      <c r="D175" s="33">
        <v>42901</v>
      </c>
      <c r="E175">
        <v>0.7</v>
      </c>
      <c r="F175">
        <v>1.2E-2</v>
      </c>
      <c r="G175">
        <v>0.112</v>
      </c>
    </row>
    <row r="176" spans="1:7" x14ac:dyDescent="0.25">
      <c r="A176" s="17" t="str">
        <f>CONCATENATE( tblAmortizacioniPlanovi[[#This Row],[Obveznica]], tblAmortizacioniPlanovi[[#This Row],[Kupon]])</f>
        <v>RSRS-O-D8</v>
      </c>
      <c r="B176" t="s">
        <v>19</v>
      </c>
      <c r="C176">
        <v>8</v>
      </c>
      <c r="D176" s="33">
        <v>43266</v>
      </c>
      <c r="E176">
        <v>0.6</v>
      </c>
      <c r="F176">
        <v>1.0500000000000001E-2</v>
      </c>
      <c r="G176">
        <v>0.1105</v>
      </c>
    </row>
    <row r="177" spans="1:7" x14ac:dyDescent="0.25">
      <c r="A177" s="17" t="str">
        <f>CONCATENATE( tblAmortizacioniPlanovi[[#This Row],[Obveznica]], tblAmortizacioniPlanovi[[#This Row],[Kupon]])</f>
        <v>RSRS-O-D9</v>
      </c>
      <c r="B177" t="s">
        <v>19</v>
      </c>
      <c r="C177">
        <v>9</v>
      </c>
      <c r="D177" s="33">
        <v>43631</v>
      </c>
      <c r="E177">
        <v>0.5</v>
      </c>
      <c r="F177">
        <v>8.9999999999999993E-3</v>
      </c>
      <c r="G177">
        <v>0.109</v>
      </c>
    </row>
    <row r="178" spans="1:7" x14ac:dyDescent="0.25">
      <c r="A178" s="17" t="str">
        <f>CONCATENATE( tblAmortizacioniPlanovi[[#This Row],[Obveznica]], tblAmortizacioniPlanovi[[#This Row],[Kupon]])</f>
        <v>RSRS-O-D10</v>
      </c>
      <c r="B178" t="s">
        <v>19</v>
      </c>
      <c r="C178">
        <v>10</v>
      </c>
      <c r="D178" s="33">
        <v>43997</v>
      </c>
      <c r="E178">
        <v>0.4</v>
      </c>
      <c r="F178">
        <v>7.4999999999999997E-3</v>
      </c>
      <c r="G178" s="14">
        <v>0.1075</v>
      </c>
    </row>
    <row r="179" spans="1:7" x14ac:dyDescent="0.25">
      <c r="A179" s="17" t="str">
        <f>CONCATENATE( tblAmortizacioniPlanovi[[#This Row],[Obveznica]], tblAmortizacioniPlanovi[[#This Row],[Kupon]])</f>
        <v>RSRS-O-D11</v>
      </c>
      <c r="B179" t="s">
        <v>19</v>
      </c>
      <c r="C179">
        <v>11</v>
      </c>
      <c r="D179" s="33">
        <v>44362</v>
      </c>
      <c r="E179">
        <v>0.3</v>
      </c>
      <c r="F179">
        <v>6.0000000000000001E-3</v>
      </c>
      <c r="G179">
        <v>0.106</v>
      </c>
    </row>
    <row r="180" spans="1:7" x14ac:dyDescent="0.25">
      <c r="A180" s="17" t="str">
        <f>CONCATENATE( tblAmortizacioniPlanovi[[#This Row],[Obveznica]], tblAmortizacioniPlanovi[[#This Row],[Kupon]])</f>
        <v>RSRS-O-D12</v>
      </c>
      <c r="B180" t="s">
        <v>19</v>
      </c>
      <c r="C180">
        <v>12</v>
      </c>
      <c r="D180" s="33">
        <v>44727</v>
      </c>
      <c r="E180">
        <v>0.2</v>
      </c>
      <c r="F180">
        <v>4.4999999999999997E-3</v>
      </c>
      <c r="G180">
        <v>0.1045</v>
      </c>
    </row>
    <row r="181" spans="1:7" x14ac:dyDescent="0.25">
      <c r="A181" s="17" t="str">
        <f>CONCATENATE( tblAmortizacioniPlanovi[[#This Row],[Obveznica]], tblAmortizacioniPlanovi[[#This Row],[Kupon]])</f>
        <v>RSRS-O-D13</v>
      </c>
      <c r="B181" t="s">
        <v>19</v>
      </c>
      <c r="C181">
        <v>13</v>
      </c>
      <c r="D181" s="33">
        <v>45092</v>
      </c>
      <c r="E181">
        <v>0.1</v>
      </c>
      <c r="F181">
        <v>3.0000000000000001E-3</v>
      </c>
      <c r="G181">
        <v>0.10299999999999999</v>
      </c>
    </row>
    <row r="182" spans="1:7" x14ac:dyDescent="0.25">
      <c r="A182" s="17" t="str">
        <f>CONCATENATE( tblAmortizacioniPlanovi[[#This Row],[Obveznica]], tblAmortizacioniPlanovi[[#This Row],[Kupon]])</f>
        <v>RSRS-O-D14</v>
      </c>
      <c r="B182" t="s">
        <v>19</v>
      </c>
      <c r="C182">
        <v>14</v>
      </c>
      <c r="D182" s="33">
        <v>45458</v>
      </c>
      <c r="E182">
        <v>0</v>
      </c>
      <c r="F182">
        <v>1.5E-3</v>
      </c>
      <c r="G182">
        <v>0.10150000000000001</v>
      </c>
    </row>
    <row r="183" spans="1:7" x14ac:dyDescent="0.25">
      <c r="A183" s="17" t="str">
        <f>CONCATENATE( tblAmortizacioniPlanovi[[#This Row],[Obveznica]], tblAmortizacioniPlanovi[[#This Row],[Kupon]])</f>
        <v>RSRS-O-E0</v>
      </c>
      <c r="B183" t="s">
        <v>21</v>
      </c>
      <c r="C183">
        <v>0</v>
      </c>
      <c r="D183" s="33">
        <v>40703</v>
      </c>
      <c r="E183">
        <v>1</v>
      </c>
      <c r="F183">
        <v>0</v>
      </c>
      <c r="G183">
        <v>0</v>
      </c>
    </row>
    <row r="184" spans="1:7" x14ac:dyDescent="0.25">
      <c r="A184" s="17" t="str">
        <f>CONCATENATE( tblAmortizacioniPlanovi[[#This Row],[Obveznica]], tblAmortizacioniPlanovi[[#This Row],[Kupon]])</f>
        <v>RSRS-O-E1</v>
      </c>
      <c r="B184" t="s">
        <v>21</v>
      </c>
      <c r="C184">
        <v>1</v>
      </c>
      <c r="D184" s="33">
        <v>41069</v>
      </c>
      <c r="E184">
        <v>1</v>
      </c>
      <c r="F184">
        <v>1.4999999999999999E-2</v>
      </c>
      <c r="G184">
        <v>1.4999999999999999E-2</v>
      </c>
    </row>
    <row r="185" spans="1:7" x14ac:dyDescent="0.25">
      <c r="A185" s="17" t="str">
        <f>CONCATENATE( tblAmortizacioniPlanovi[[#This Row],[Obveznica]], tblAmortizacioniPlanovi[[#This Row],[Kupon]])</f>
        <v>RSRS-O-E2</v>
      </c>
      <c r="B185" t="s">
        <v>21</v>
      </c>
      <c r="C185">
        <v>2</v>
      </c>
      <c r="D185" s="33">
        <v>41434</v>
      </c>
      <c r="E185">
        <v>1</v>
      </c>
      <c r="F185">
        <v>1.4999999999999999E-2</v>
      </c>
      <c r="G185">
        <v>1.4999999999999999E-2</v>
      </c>
    </row>
    <row r="186" spans="1:7" x14ac:dyDescent="0.25">
      <c r="A186" s="17" t="str">
        <f>CONCATENATE( tblAmortizacioniPlanovi[[#This Row],[Obveznica]], tblAmortizacioniPlanovi[[#This Row],[Kupon]])</f>
        <v>RSRS-O-E3</v>
      </c>
      <c r="B186" t="s">
        <v>21</v>
      </c>
      <c r="C186">
        <v>3</v>
      </c>
      <c r="D186" s="33">
        <v>41799</v>
      </c>
      <c r="E186">
        <v>1</v>
      </c>
      <c r="F186">
        <v>1.4999999999999999E-2</v>
      </c>
      <c r="G186">
        <v>1.4999999999999999E-2</v>
      </c>
    </row>
    <row r="187" spans="1:7" x14ac:dyDescent="0.25">
      <c r="A187" s="17" t="str">
        <f>CONCATENATE( tblAmortizacioniPlanovi[[#This Row],[Obveznica]], tblAmortizacioniPlanovi[[#This Row],[Kupon]])</f>
        <v>RSRS-O-E4</v>
      </c>
      <c r="B187" t="s">
        <v>21</v>
      </c>
      <c r="C187">
        <v>4</v>
      </c>
      <c r="D187" s="33">
        <v>42164</v>
      </c>
      <c r="E187">
        <v>1</v>
      </c>
      <c r="F187">
        <v>1.4999999999999999E-2</v>
      </c>
      <c r="G187">
        <v>1.4999999999999999E-2</v>
      </c>
    </row>
    <row r="188" spans="1:7" x14ac:dyDescent="0.25">
      <c r="A188" s="17" t="str">
        <f>CONCATENATE( tblAmortizacioniPlanovi[[#This Row],[Obveznica]], tblAmortizacioniPlanovi[[#This Row],[Kupon]])</f>
        <v>RSRS-O-E5</v>
      </c>
      <c r="B188" t="s">
        <v>21</v>
      </c>
      <c r="C188">
        <v>5</v>
      </c>
      <c r="D188" s="33">
        <v>42530</v>
      </c>
      <c r="E188">
        <v>0.9</v>
      </c>
      <c r="F188">
        <v>1.4999999999999999E-2</v>
      </c>
      <c r="G188">
        <v>0.115</v>
      </c>
    </row>
    <row r="189" spans="1:7" x14ac:dyDescent="0.25">
      <c r="A189" s="17" t="str">
        <f>CONCATENATE( tblAmortizacioniPlanovi[[#This Row],[Obveznica]], tblAmortizacioniPlanovi[[#This Row],[Kupon]])</f>
        <v>RSRS-O-E6</v>
      </c>
      <c r="B189" t="s">
        <v>21</v>
      </c>
      <c r="C189">
        <v>6</v>
      </c>
      <c r="D189" s="33">
        <v>42895</v>
      </c>
      <c r="E189">
        <v>0.8</v>
      </c>
      <c r="F189">
        <v>1.35E-2</v>
      </c>
      <c r="G189">
        <v>0.1135</v>
      </c>
    </row>
    <row r="190" spans="1:7" x14ac:dyDescent="0.25">
      <c r="A190" s="17" t="str">
        <f>CONCATENATE( tblAmortizacioniPlanovi[[#This Row],[Obveznica]], tblAmortizacioniPlanovi[[#This Row],[Kupon]])</f>
        <v>RSRS-O-E7</v>
      </c>
      <c r="B190" t="s">
        <v>21</v>
      </c>
      <c r="C190">
        <v>7</v>
      </c>
      <c r="D190" s="33">
        <v>43260</v>
      </c>
      <c r="E190">
        <v>0.7</v>
      </c>
      <c r="F190">
        <v>1.2E-2</v>
      </c>
      <c r="G190">
        <v>0.112</v>
      </c>
    </row>
    <row r="191" spans="1:7" x14ac:dyDescent="0.25">
      <c r="A191" s="17" t="str">
        <f>CONCATENATE( tblAmortizacioniPlanovi[[#This Row],[Obveznica]], tblAmortizacioniPlanovi[[#This Row],[Kupon]])</f>
        <v>RSRS-O-E8</v>
      </c>
      <c r="B191" t="s">
        <v>21</v>
      </c>
      <c r="C191">
        <v>8</v>
      </c>
      <c r="D191" s="33">
        <v>43625</v>
      </c>
      <c r="E191">
        <v>0.6</v>
      </c>
      <c r="F191">
        <v>1.0500000000000001E-2</v>
      </c>
      <c r="G191">
        <v>0.1105</v>
      </c>
    </row>
    <row r="192" spans="1:7" x14ac:dyDescent="0.25">
      <c r="A192" s="17" t="str">
        <f>CONCATENATE( tblAmortizacioniPlanovi[[#This Row],[Obveznica]], tblAmortizacioniPlanovi[[#This Row],[Kupon]])</f>
        <v>RSRS-O-E9</v>
      </c>
      <c r="B192" t="s">
        <v>21</v>
      </c>
      <c r="C192">
        <v>9</v>
      </c>
      <c r="D192" s="33">
        <v>43991</v>
      </c>
      <c r="E192">
        <v>0.5</v>
      </c>
      <c r="F192">
        <v>8.9999999999999993E-3</v>
      </c>
      <c r="G192">
        <v>0.109</v>
      </c>
    </row>
    <row r="193" spans="1:7" x14ac:dyDescent="0.25">
      <c r="A193" s="17" t="str">
        <f>CONCATENATE( tblAmortizacioniPlanovi[[#This Row],[Obveznica]], tblAmortizacioniPlanovi[[#This Row],[Kupon]])</f>
        <v>RSRS-O-E10</v>
      </c>
      <c r="B193" t="s">
        <v>21</v>
      </c>
      <c r="C193">
        <v>10</v>
      </c>
      <c r="D193" s="33">
        <v>44356</v>
      </c>
      <c r="E193">
        <v>0.4</v>
      </c>
      <c r="F193">
        <v>7.4999999999999997E-3</v>
      </c>
      <c r="G193">
        <v>0.1075</v>
      </c>
    </row>
    <row r="194" spans="1:7" x14ac:dyDescent="0.25">
      <c r="A194" s="17" t="str">
        <f>CONCATENATE( tblAmortizacioniPlanovi[[#This Row],[Obveznica]], tblAmortizacioniPlanovi[[#This Row],[Kupon]])</f>
        <v>RSRS-O-E11</v>
      </c>
      <c r="B194" t="s">
        <v>21</v>
      </c>
      <c r="C194">
        <v>11</v>
      </c>
      <c r="D194" s="33">
        <v>44721</v>
      </c>
      <c r="E194">
        <v>0.3</v>
      </c>
      <c r="F194">
        <v>6.0000000000000001E-3</v>
      </c>
      <c r="G194">
        <v>0.106</v>
      </c>
    </row>
    <row r="195" spans="1:7" x14ac:dyDescent="0.25">
      <c r="A195" s="17" t="str">
        <f>CONCATENATE( tblAmortizacioniPlanovi[[#This Row],[Obveznica]], tblAmortizacioniPlanovi[[#This Row],[Kupon]])</f>
        <v>RSRS-O-E12</v>
      </c>
      <c r="B195" t="s">
        <v>21</v>
      </c>
      <c r="C195">
        <v>12</v>
      </c>
      <c r="D195" s="33">
        <v>45086</v>
      </c>
      <c r="E195">
        <v>0.2</v>
      </c>
      <c r="F195">
        <v>4.4999999999999997E-3</v>
      </c>
      <c r="G195">
        <v>0.1045</v>
      </c>
    </row>
    <row r="196" spans="1:7" x14ac:dyDescent="0.25">
      <c r="A196" s="17" t="str">
        <f>CONCATENATE( tblAmortizacioniPlanovi[[#This Row],[Obveznica]], tblAmortizacioniPlanovi[[#This Row],[Kupon]])</f>
        <v>RSRS-O-E13</v>
      </c>
      <c r="B196" t="s">
        <v>21</v>
      </c>
      <c r="C196">
        <v>13</v>
      </c>
      <c r="D196" s="33">
        <v>45452</v>
      </c>
      <c r="E196">
        <v>0.1</v>
      </c>
      <c r="F196">
        <v>3.0000000000000001E-3</v>
      </c>
      <c r="G196">
        <v>0.10299999999999999</v>
      </c>
    </row>
    <row r="197" spans="1:7" x14ac:dyDescent="0.25">
      <c r="A197" s="17" t="str">
        <f>CONCATENATE( tblAmortizacioniPlanovi[[#This Row],[Obveznica]], tblAmortizacioniPlanovi[[#This Row],[Kupon]])</f>
        <v>RSRS-O-E14</v>
      </c>
      <c r="B197" t="s">
        <v>21</v>
      </c>
      <c r="C197">
        <v>14</v>
      </c>
      <c r="D197" s="33">
        <v>45817</v>
      </c>
      <c r="E197">
        <v>0</v>
      </c>
      <c r="F197">
        <v>1.5E-3</v>
      </c>
      <c r="G197">
        <v>0.10150000000000001</v>
      </c>
    </row>
    <row r="198" spans="1:7" x14ac:dyDescent="0.25">
      <c r="A198" s="17" t="str">
        <f>CONCATENATE( tblAmortizacioniPlanovi[[#This Row],[Obveznica]], tblAmortizacioniPlanovi[[#This Row],[Kupon]])</f>
        <v>RSRS-O-F0</v>
      </c>
      <c r="B198" t="s">
        <v>24</v>
      </c>
      <c r="C198">
        <v>0</v>
      </c>
      <c r="D198" s="33">
        <v>41060</v>
      </c>
      <c r="E198">
        <v>1</v>
      </c>
      <c r="F198">
        <v>0</v>
      </c>
      <c r="G198">
        <v>0</v>
      </c>
    </row>
    <row r="199" spans="1:7" x14ac:dyDescent="0.25">
      <c r="A199" s="17" t="str">
        <f>CONCATENATE( tblAmortizacioniPlanovi[[#This Row],[Obveznica]], tblAmortizacioniPlanovi[[#This Row],[Kupon]])</f>
        <v>RSRS-O-F1</v>
      </c>
      <c r="B199" t="s">
        <v>24</v>
      </c>
      <c r="C199">
        <v>1</v>
      </c>
      <c r="D199" s="33">
        <v>41425</v>
      </c>
      <c r="E199">
        <v>1</v>
      </c>
      <c r="F199">
        <v>1.4999999999999999E-2</v>
      </c>
      <c r="G199">
        <v>1.4999999999999999E-2</v>
      </c>
    </row>
    <row r="200" spans="1:7" x14ac:dyDescent="0.25">
      <c r="A200" s="17" t="str">
        <f>CONCATENATE( tblAmortizacioniPlanovi[[#This Row],[Obveznica]], tblAmortizacioniPlanovi[[#This Row],[Kupon]])</f>
        <v>RSRS-O-F2</v>
      </c>
      <c r="B200" t="s">
        <v>24</v>
      </c>
      <c r="C200">
        <v>2</v>
      </c>
      <c r="D200" s="33">
        <v>41790</v>
      </c>
      <c r="E200">
        <v>1</v>
      </c>
      <c r="F200">
        <v>1.4999999999999999E-2</v>
      </c>
      <c r="G200">
        <v>1.4999999999999999E-2</v>
      </c>
    </row>
    <row r="201" spans="1:7" x14ac:dyDescent="0.25">
      <c r="A201" s="17" t="str">
        <f>CONCATENATE( tblAmortizacioniPlanovi[[#This Row],[Obveznica]], tblAmortizacioniPlanovi[[#This Row],[Kupon]])</f>
        <v>RSRS-O-F3</v>
      </c>
      <c r="B201" t="s">
        <v>24</v>
      </c>
      <c r="C201">
        <v>3</v>
      </c>
      <c r="D201" s="33">
        <v>42155</v>
      </c>
      <c r="E201">
        <v>1</v>
      </c>
      <c r="F201">
        <v>1.4999999999999999E-2</v>
      </c>
      <c r="G201">
        <v>1.4999999999999999E-2</v>
      </c>
    </row>
    <row r="202" spans="1:7" x14ac:dyDescent="0.25">
      <c r="A202" s="17" t="str">
        <f>CONCATENATE( tblAmortizacioniPlanovi[[#This Row],[Obveznica]], tblAmortizacioniPlanovi[[#This Row],[Kupon]])</f>
        <v>RSRS-O-F4</v>
      </c>
      <c r="B202" t="s">
        <v>24</v>
      </c>
      <c r="C202">
        <v>4</v>
      </c>
      <c r="D202" s="33">
        <v>42521</v>
      </c>
      <c r="E202">
        <v>0.9</v>
      </c>
      <c r="F202">
        <v>1.4999999999999999E-2</v>
      </c>
      <c r="G202">
        <v>0.115</v>
      </c>
    </row>
    <row r="203" spans="1:7" x14ac:dyDescent="0.25">
      <c r="A203" s="17" t="str">
        <f>CONCATENATE( tblAmortizacioniPlanovi[[#This Row],[Obveznica]], tblAmortizacioniPlanovi[[#This Row],[Kupon]])</f>
        <v>RSRS-O-F5</v>
      </c>
      <c r="B203" t="s">
        <v>24</v>
      </c>
      <c r="C203">
        <v>5</v>
      </c>
      <c r="D203" s="33">
        <v>42886</v>
      </c>
      <c r="E203">
        <v>0.8</v>
      </c>
      <c r="F203">
        <v>1.35E-2</v>
      </c>
      <c r="G203">
        <v>0.1135</v>
      </c>
    </row>
    <row r="204" spans="1:7" x14ac:dyDescent="0.25">
      <c r="A204" s="17" t="str">
        <f>CONCATENATE( tblAmortizacioniPlanovi[[#This Row],[Obveznica]], tblAmortizacioniPlanovi[[#This Row],[Kupon]])</f>
        <v>RSRS-O-F6</v>
      </c>
      <c r="B204" t="s">
        <v>24</v>
      </c>
      <c r="C204">
        <v>6</v>
      </c>
      <c r="D204" s="33">
        <v>43251</v>
      </c>
      <c r="E204">
        <v>0.7</v>
      </c>
      <c r="F204">
        <v>1.2E-2</v>
      </c>
      <c r="G204">
        <v>0.112</v>
      </c>
    </row>
    <row r="205" spans="1:7" x14ac:dyDescent="0.25">
      <c r="A205" s="17" t="str">
        <f>CONCATENATE( tblAmortizacioniPlanovi[[#This Row],[Obveznica]], tblAmortizacioniPlanovi[[#This Row],[Kupon]])</f>
        <v>RSRS-O-F7</v>
      </c>
      <c r="B205" t="s">
        <v>24</v>
      </c>
      <c r="C205">
        <v>7</v>
      </c>
      <c r="D205" s="33">
        <v>43616</v>
      </c>
      <c r="E205">
        <v>0.6</v>
      </c>
      <c r="F205">
        <v>1.0500000000000001E-2</v>
      </c>
      <c r="G205">
        <v>0.1105</v>
      </c>
    </row>
    <row r="206" spans="1:7" x14ac:dyDescent="0.25">
      <c r="A206" s="17" t="str">
        <f>CONCATENATE( tblAmortizacioniPlanovi[[#This Row],[Obveznica]], tblAmortizacioniPlanovi[[#This Row],[Kupon]])</f>
        <v>RSRS-O-F8</v>
      </c>
      <c r="B206" t="s">
        <v>24</v>
      </c>
      <c r="C206">
        <v>8</v>
      </c>
      <c r="D206" s="33">
        <v>43982</v>
      </c>
      <c r="E206">
        <v>0.5</v>
      </c>
      <c r="F206">
        <v>8.9999999999999993E-3</v>
      </c>
      <c r="G206">
        <v>0.109</v>
      </c>
    </row>
    <row r="207" spans="1:7" x14ac:dyDescent="0.25">
      <c r="A207" s="17" t="str">
        <f>CONCATENATE( tblAmortizacioniPlanovi[[#This Row],[Obveznica]], tblAmortizacioniPlanovi[[#This Row],[Kupon]])</f>
        <v>RSRS-O-F9</v>
      </c>
      <c r="B207" t="s">
        <v>24</v>
      </c>
      <c r="C207">
        <v>9</v>
      </c>
      <c r="D207" s="33">
        <v>44347</v>
      </c>
      <c r="E207">
        <v>0.4</v>
      </c>
      <c r="F207">
        <v>7.4999999999999997E-3</v>
      </c>
      <c r="G207">
        <v>0.1075</v>
      </c>
    </row>
    <row r="208" spans="1:7" x14ac:dyDescent="0.25">
      <c r="A208" s="17" t="str">
        <f>CONCATENATE( tblAmortizacioniPlanovi[[#This Row],[Obveznica]], tblAmortizacioniPlanovi[[#This Row],[Kupon]])</f>
        <v>RSRS-O-F10</v>
      </c>
      <c r="B208" t="s">
        <v>24</v>
      </c>
      <c r="C208">
        <v>10</v>
      </c>
      <c r="D208" s="33">
        <v>44712</v>
      </c>
      <c r="E208">
        <v>0.3</v>
      </c>
      <c r="F208">
        <v>6.0000000000000001E-3</v>
      </c>
      <c r="G208">
        <v>0.106</v>
      </c>
    </row>
    <row r="209" spans="1:7" x14ac:dyDescent="0.25">
      <c r="A209" s="17" t="str">
        <f>CONCATENATE( tblAmortizacioniPlanovi[[#This Row],[Obveznica]], tblAmortizacioniPlanovi[[#This Row],[Kupon]])</f>
        <v>RSRS-O-F11</v>
      </c>
      <c r="B209" t="s">
        <v>24</v>
      </c>
      <c r="C209">
        <v>11</v>
      </c>
      <c r="D209" s="33">
        <v>45077</v>
      </c>
      <c r="E209">
        <v>0.2</v>
      </c>
      <c r="F209">
        <v>4.4999999999999997E-3</v>
      </c>
      <c r="G209">
        <v>0.1045</v>
      </c>
    </row>
    <row r="210" spans="1:7" x14ac:dyDescent="0.25">
      <c r="A210" s="17" t="str">
        <f>CONCATENATE( tblAmortizacioniPlanovi[[#This Row],[Obveznica]], tblAmortizacioniPlanovi[[#This Row],[Kupon]])</f>
        <v>RSRS-O-F12</v>
      </c>
      <c r="B210" t="s">
        <v>24</v>
      </c>
      <c r="C210">
        <v>12</v>
      </c>
      <c r="D210" s="33">
        <v>45443</v>
      </c>
      <c r="E210">
        <v>0.1</v>
      </c>
      <c r="F210">
        <v>3.0000000000000001E-3</v>
      </c>
      <c r="G210">
        <v>0.10299999999999999</v>
      </c>
    </row>
    <row r="211" spans="1:7" x14ac:dyDescent="0.25">
      <c r="A211" s="17" t="str">
        <f>CONCATENATE( tblAmortizacioniPlanovi[[#This Row],[Obveznica]], tblAmortizacioniPlanovi[[#This Row],[Kupon]])</f>
        <v>RSRS-O-F13</v>
      </c>
      <c r="B211" t="s">
        <v>24</v>
      </c>
      <c r="C211">
        <v>13</v>
      </c>
      <c r="D211" s="33">
        <v>45808</v>
      </c>
      <c r="E211">
        <v>0</v>
      </c>
      <c r="F211">
        <v>1.5E-3</v>
      </c>
      <c r="G211">
        <v>0.10150000000000001</v>
      </c>
    </row>
    <row r="212" spans="1:7" x14ac:dyDescent="0.25">
      <c r="A212" s="17" t="str">
        <f>CONCATENATE( tblAmortizacioniPlanovi[[#This Row],[Obveznica]], tblAmortizacioniPlanovi[[#This Row],[Kupon]])</f>
        <v>RSRS-O-G0</v>
      </c>
      <c r="B212" t="s">
        <v>27</v>
      </c>
      <c r="C212">
        <v>0</v>
      </c>
      <c r="D212" s="33">
        <v>41267</v>
      </c>
      <c r="E212">
        <v>1</v>
      </c>
      <c r="F212">
        <v>0</v>
      </c>
      <c r="G212">
        <v>0</v>
      </c>
    </row>
    <row r="213" spans="1:7" x14ac:dyDescent="0.25">
      <c r="A213" s="17" t="str">
        <f>CONCATENATE( tblAmortizacioniPlanovi[[#This Row],[Obveznica]], tblAmortizacioniPlanovi[[#This Row],[Kupon]])</f>
        <v>RSRS-O-G1</v>
      </c>
      <c r="B213" t="s">
        <v>27</v>
      </c>
      <c r="C213">
        <v>1</v>
      </c>
      <c r="D213" s="33">
        <v>41632</v>
      </c>
      <c r="E213">
        <v>1</v>
      </c>
      <c r="F213">
        <v>1.4999999999999999E-2</v>
      </c>
      <c r="G213">
        <v>1.4999999999999999E-2</v>
      </c>
    </row>
    <row r="214" spans="1:7" x14ac:dyDescent="0.25">
      <c r="A214" s="17" t="str">
        <f>CONCATENATE( tblAmortizacioniPlanovi[[#This Row],[Obveznica]], tblAmortizacioniPlanovi[[#This Row],[Kupon]])</f>
        <v>RSRS-O-G2</v>
      </c>
      <c r="B214" t="s">
        <v>27</v>
      </c>
      <c r="C214">
        <v>2</v>
      </c>
      <c r="D214" s="33">
        <v>41997</v>
      </c>
      <c r="E214">
        <v>1</v>
      </c>
      <c r="F214">
        <v>1.4999999999999999E-2</v>
      </c>
      <c r="G214">
        <v>1.4999999999999999E-2</v>
      </c>
    </row>
    <row r="215" spans="1:7" x14ac:dyDescent="0.25">
      <c r="A215" s="17" t="str">
        <f>CONCATENATE( tblAmortizacioniPlanovi[[#This Row],[Obveznica]], tblAmortizacioniPlanovi[[#This Row],[Kupon]])</f>
        <v>RSRS-O-G3</v>
      </c>
      <c r="B215" t="s">
        <v>27</v>
      </c>
      <c r="C215">
        <v>3</v>
      </c>
      <c r="D215" s="33">
        <v>42362</v>
      </c>
      <c r="E215">
        <v>1</v>
      </c>
      <c r="F215">
        <v>1.4999999999999999E-2</v>
      </c>
      <c r="G215">
        <v>1.4999999999999999E-2</v>
      </c>
    </row>
    <row r="216" spans="1:7" x14ac:dyDescent="0.25">
      <c r="A216" s="17" t="str">
        <f>CONCATENATE( tblAmortizacioniPlanovi[[#This Row],[Obveznica]], tblAmortizacioniPlanovi[[#This Row],[Kupon]])</f>
        <v>RSRS-O-G4</v>
      </c>
      <c r="B216" t="s">
        <v>27</v>
      </c>
      <c r="C216">
        <v>4</v>
      </c>
      <c r="D216" s="33">
        <v>42728</v>
      </c>
      <c r="E216">
        <v>0.9</v>
      </c>
      <c r="F216">
        <v>1.4999999999999999E-2</v>
      </c>
      <c r="G216">
        <v>0.115</v>
      </c>
    </row>
    <row r="217" spans="1:7" x14ac:dyDescent="0.25">
      <c r="A217" s="17" t="str">
        <f>CONCATENATE( tblAmortizacioniPlanovi[[#This Row],[Obveznica]], tblAmortizacioniPlanovi[[#This Row],[Kupon]])</f>
        <v>RSRS-O-G5</v>
      </c>
      <c r="B217" t="s">
        <v>27</v>
      </c>
      <c r="C217">
        <v>5</v>
      </c>
      <c r="D217" s="33">
        <v>43093</v>
      </c>
      <c r="E217">
        <v>0.8</v>
      </c>
      <c r="F217">
        <v>1.35E-2</v>
      </c>
      <c r="G217">
        <v>0.1135</v>
      </c>
    </row>
    <row r="218" spans="1:7" x14ac:dyDescent="0.25">
      <c r="A218" s="17" t="str">
        <f>CONCATENATE( tblAmortizacioniPlanovi[[#This Row],[Obveznica]], tblAmortizacioniPlanovi[[#This Row],[Kupon]])</f>
        <v>RSRS-O-G6</v>
      </c>
      <c r="B218" t="s">
        <v>27</v>
      </c>
      <c r="C218">
        <v>6</v>
      </c>
      <c r="D218" s="33">
        <v>43458</v>
      </c>
      <c r="E218">
        <v>0.7</v>
      </c>
      <c r="F218">
        <v>1.2E-2</v>
      </c>
      <c r="G218">
        <v>0.112</v>
      </c>
    </row>
    <row r="219" spans="1:7" x14ac:dyDescent="0.25">
      <c r="A219" s="17" t="str">
        <f>CONCATENATE( tblAmortizacioniPlanovi[[#This Row],[Obveznica]], tblAmortizacioniPlanovi[[#This Row],[Kupon]])</f>
        <v>RSRS-O-G7</v>
      </c>
      <c r="B219" t="s">
        <v>27</v>
      </c>
      <c r="C219">
        <v>7</v>
      </c>
      <c r="D219" s="33">
        <v>43823</v>
      </c>
      <c r="E219">
        <v>0.6</v>
      </c>
      <c r="F219">
        <v>1.0500000000000001E-2</v>
      </c>
      <c r="G219">
        <v>0.1105</v>
      </c>
    </row>
    <row r="220" spans="1:7" x14ac:dyDescent="0.25">
      <c r="A220" s="17" t="str">
        <f>CONCATENATE( tblAmortizacioniPlanovi[[#This Row],[Obveznica]], tblAmortizacioniPlanovi[[#This Row],[Kupon]])</f>
        <v>RSRS-O-G8</v>
      </c>
      <c r="B220" t="s">
        <v>27</v>
      </c>
      <c r="C220">
        <v>8</v>
      </c>
      <c r="D220" s="33">
        <v>44189</v>
      </c>
      <c r="E220">
        <v>0.5</v>
      </c>
      <c r="F220">
        <v>8.9999999999999993E-3</v>
      </c>
      <c r="G220">
        <v>0.109</v>
      </c>
    </row>
    <row r="221" spans="1:7" x14ac:dyDescent="0.25">
      <c r="A221" s="17" t="str">
        <f>CONCATENATE( tblAmortizacioniPlanovi[[#This Row],[Obveznica]], tblAmortizacioniPlanovi[[#This Row],[Kupon]])</f>
        <v>RSRS-O-G9</v>
      </c>
      <c r="B221" t="s">
        <v>27</v>
      </c>
      <c r="C221">
        <v>9</v>
      </c>
      <c r="D221" s="33">
        <v>44554</v>
      </c>
      <c r="E221">
        <v>0.4</v>
      </c>
      <c r="F221">
        <v>7.4999999999999997E-3</v>
      </c>
      <c r="G221">
        <v>0.1075</v>
      </c>
    </row>
    <row r="222" spans="1:7" x14ac:dyDescent="0.25">
      <c r="A222" s="17" t="str">
        <f>CONCATENATE( tblAmortizacioniPlanovi[[#This Row],[Obveznica]], tblAmortizacioniPlanovi[[#This Row],[Kupon]])</f>
        <v>RSRS-O-G10</v>
      </c>
      <c r="B222" t="s">
        <v>27</v>
      </c>
      <c r="C222">
        <v>10</v>
      </c>
      <c r="D222" s="33">
        <v>44919</v>
      </c>
      <c r="E222">
        <v>0.3</v>
      </c>
      <c r="F222">
        <v>6.0000000000000001E-3</v>
      </c>
      <c r="G222">
        <v>0.106</v>
      </c>
    </row>
    <row r="223" spans="1:7" x14ac:dyDescent="0.25">
      <c r="A223" s="17" t="str">
        <f>CONCATENATE( tblAmortizacioniPlanovi[[#This Row],[Obveznica]], tblAmortizacioniPlanovi[[#This Row],[Kupon]])</f>
        <v>RSRS-O-G11</v>
      </c>
      <c r="B223" t="s">
        <v>27</v>
      </c>
      <c r="C223">
        <v>11</v>
      </c>
      <c r="D223" s="33">
        <v>45284</v>
      </c>
      <c r="E223">
        <v>0.2</v>
      </c>
      <c r="F223">
        <v>4.4999999999999997E-3</v>
      </c>
      <c r="G223">
        <v>0.1045</v>
      </c>
    </row>
    <row r="224" spans="1:7" x14ac:dyDescent="0.25">
      <c r="A224" s="17" t="str">
        <f>CONCATENATE( tblAmortizacioniPlanovi[[#This Row],[Obveznica]], tblAmortizacioniPlanovi[[#This Row],[Kupon]])</f>
        <v>RSRS-O-G12</v>
      </c>
      <c r="B224" t="s">
        <v>27</v>
      </c>
      <c r="C224">
        <v>12</v>
      </c>
      <c r="D224" s="33">
        <v>45650</v>
      </c>
      <c r="E224">
        <v>0.1</v>
      </c>
      <c r="F224">
        <v>3.0000000000000001E-3</v>
      </c>
      <c r="G224">
        <v>0.10299999999999999</v>
      </c>
    </row>
    <row r="225" spans="1:7" x14ac:dyDescent="0.25">
      <c r="A225" s="17" t="str">
        <f>CONCATENATE( tblAmortizacioniPlanovi[[#This Row],[Obveznica]], tblAmortizacioniPlanovi[[#This Row],[Kupon]])</f>
        <v>RSRS-O-G13</v>
      </c>
      <c r="B225" t="s">
        <v>27</v>
      </c>
      <c r="C225">
        <v>13</v>
      </c>
      <c r="D225" s="33">
        <v>46015</v>
      </c>
      <c r="E225">
        <v>0</v>
      </c>
      <c r="F225">
        <v>1.5E-3</v>
      </c>
      <c r="G225">
        <v>0.10150000000000001</v>
      </c>
    </row>
    <row r="226" spans="1:7" x14ac:dyDescent="0.25">
      <c r="A226" s="17" t="str">
        <f>CONCATENATE( tblAmortizacioniPlanovi[[#This Row],[Obveznica]], tblAmortizacioniPlanovi[[#This Row],[Kupon]])</f>
        <v>RSRS-O-H0</v>
      </c>
      <c r="B226" t="s">
        <v>29</v>
      </c>
      <c r="C226">
        <v>0</v>
      </c>
      <c r="D226" s="33">
        <v>41542</v>
      </c>
      <c r="E226">
        <v>1</v>
      </c>
      <c r="F226">
        <v>0</v>
      </c>
      <c r="G226">
        <v>0</v>
      </c>
    </row>
    <row r="227" spans="1:7" x14ac:dyDescent="0.25">
      <c r="A227" s="17" t="str">
        <f>CONCATENATE( tblAmortizacioniPlanovi[[#This Row],[Obveznica]], tblAmortizacioniPlanovi[[#This Row],[Kupon]])</f>
        <v>RSRS-O-H1</v>
      </c>
      <c r="B227" t="s">
        <v>29</v>
      </c>
      <c r="C227">
        <v>1</v>
      </c>
      <c r="D227" s="33">
        <v>41907</v>
      </c>
      <c r="E227">
        <v>1</v>
      </c>
      <c r="F227">
        <v>1.4999999999999999E-2</v>
      </c>
      <c r="G227">
        <v>1.4999999999999999E-2</v>
      </c>
    </row>
    <row r="228" spans="1:7" x14ac:dyDescent="0.25">
      <c r="A228" s="17" t="str">
        <f>CONCATENATE( tblAmortizacioniPlanovi[[#This Row],[Obveznica]], tblAmortizacioniPlanovi[[#This Row],[Kupon]])</f>
        <v>RSRS-O-H2</v>
      </c>
      <c r="B228" t="s">
        <v>29</v>
      </c>
      <c r="C228">
        <v>2</v>
      </c>
      <c r="D228" s="33">
        <v>42272</v>
      </c>
      <c r="E228">
        <v>1</v>
      </c>
      <c r="F228">
        <v>1.4999999999999999E-2</v>
      </c>
      <c r="G228">
        <v>1.4999999999999999E-2</v>
      </c>
    </row>
    <row r="229" spans="1:7" x14ac:dyDescent="0.25">
      <c r="A229" s="17" t="str">
        <f>CONCATENATE( tblAmortizacioniPlanovi[[#This Row],[Obveznica]], tblAmortizacioniPlanovi[[#This Row],[Kupon]])</f>
        <v>RSRS-O-H3</v>
      </c>
      <c r="B229" t="s">
        <v>29</v>
      </c>
      <c r="C229">
        <v>3</v>
      </c>
      <c r="D229" s="33">
        <v>42638</v>
      </c>
      <c r="E229">
        <v>1</v>
      </c>
      <c r="F229">
        <v>1.4999999999999999E-2</v>
      </c>
      <c r="G229">
        <v>1.4999999999999999E-2</v>
      </c>
    </row>
    <row r="230" spans="1:7" x14ac:dyDescent="0.25">
      <c r="A230" s="17" t="str">
        <f>CONCATENATE( tblAmortizacioniPlanovi[[#This Row],[Obveznica]], tblAmortizacioniPlanovi[[#This Row],[Kupon]])</f>
        <v>RSRS-O-H4</v>
      </c>
      <c r="B230" t="s">
        <v>29</v>
      </c>
      <c r="C230">
        <v>4</v>
      </c>
      <c r="D230" s="33">
        <v>43003</v>
      </c>
      <c r="E230">
        <v>0.9</v>
      </c>
      <c r="F230">
        <v>1.4999999999999999E-2</v>
      </c>
      <c r="G230">
        <v>0.115</v>
      </c>
    </row>
    <row r="231" spans="1:7" x14ac:dyDescent="0.25">
      <c r="A231" s="17" t="str">
        <f>CONCATENATE( tblAmortizacioniPlanovi[[#This Row],[Obveznica]], tblAmortizacioniPlanovi[[#This Row],[Kupon]])</f>
        <v>RSRS-O-H5</v>
      </c>
      <c r="B231" t="s">
        <v>29</v>
      </c>
      <c r="C231">
        <v>5</v>
      </c>
      <c r="D231" s="33">
        <v>43368</v>
      </c>
      <c r="E231">
        <v>0.8</v>
      </c>
      <c r="F231">
        <v>1.35E-2</v>
      </c>
      <c r="G231">
        <v>0.1135</v>
      </c>
    </row>
    <row r="232" spans="1:7" x14ac:dyDescent="0.25">
      <c r="A232" s="17" t="str">
        <f>CONCATENATE( tblAmortizacioniPlanovi[[#This Row],[Obveznica]], tblAmortizacioniPlanovi[[#This Row],[Kupon]])</f>
        <v>RSRS-O-H6</v>
      </c>
      <c r="B232" t="s">
        <v>29</v>
      </c>
      <c r="C232">
        <v>6</v>
      </c>
      <c r="D232" s="33">
        <v>43733</v>
      </c>
      <c r="E232">
        <v>0.7</v>
      </c>
      <c r="F232">
        <v>1.2E-2</v>
      </c>
      <c r="G232">
        <v>0.112</v>
      </c>
    </row>
    <row r="233" spans="1:7" x14ac:dyDescent="0.25">
      <c r="A233" s="17" t="str">
        <f>CONCATENATE( tblAmortizacioniPlanovi[[#This Row],[Obveznica]], tblAmortizacioniPlanovi[[#This Row],[Kupon]])</f>
        <v>RSRS-O-H7</v>
      </c>
      <c r="B233" t="s">
        <v>29</v>
      </c>
      <c r="C233">
        <v>7</v>
      </c>
      <c r="D233" s="33">
        <v>44099</v>
      </c>
      <c r="E233">
        <v>0.6</v>
      </c>
      <c r="F233">
        <v>1.0500000000000001E-2</v>
      </c>
      <c r="G233">
        <v>0.1105</v>
      </c>
    </row>
    <row r="234" spans="1:7" x14ac:dyDescent="0.25">
      <c r="A234" s="17" t="str">
        <f>CONCATENATE( tblAmortizacioniPlanovi[[#This Row],[Obveznica]], tblAmortizacioniPlanovi[[#This Row],[Kupon]])</f>
        <v>RSRS-O-H8</v>
      </c>
      <c r="B234" t="s">
        <v>29</v>
      </c>
      <c r="C234">
        <v>8</v>
      </c>
      <c r="D234" s="33">
        <v>44464</v>
      </c>
      <c r="E234">
        <v>0.5</v>
      </c>
      <c r="F234">
        <v>8.9999999999999993E-3</v>
      </c>
      <c r="G234">
        <v>0.109</v>
      </c>
    </row>
    <row r="235" spans="1:7" x14ac:dyDescent="0.25">
      <c r="A235" s="17" t="str">
        <f>CONCATENATE( tblAmortizacioniPlanovi[[#This Row],[Obveznica]], tblAmortizacioniPlanovi[[#This Row],[Kupon]])</f>
        <v>RSRS-O-H9</v>
      </c>
      <c r="B235" t="s">
        <v>29</v>
      </c>
      <c r="C235">
        <v>9</v>
      </c>
      <c r="D235" s="33">
        <v>44829</v>
      </c>
      <c r="E235">
        <v>0.4</v>
      </c>
      <c r="F235">
        <v>7.4999999999999997E-3</v>
      </c>
      <c r="G235">
        <v>0.1075</v>
      </c>
    </row>
    <row r="236" spans="1:7" x14ac:dyDescent="0.25">
      <c r="A236" s="17" t="str">
        <f>CONCATENATE( tblAmortizacioniPlanovi[[#This Row],[Obveznica]], tblAmortizacioniPlanovi[[#This Row],[Kupon]])</f>
        <v>RSRS-O-H10</v>
      </c>
      <c r="B236" t="s">
        <v>29</v>
      </c>
      <c r="C236">
        <v>10</v>
      </c>
      <c r="D236" s="33">
        <v>45194</v>
      </c>
      <c r="E236">
        <v>0.3</v>
      </c>
      <c r="F236">
        <v>6.0000000000000001E-3</v>
      </c>
      <c r="G236">
        <v>0.106</v>
      </c>
    </row>
    <row r="237" spans="1:7" x14ac:dyDescent="0.25">
      <c r="A237" s="17" t="str">
        <f>CONCATENATE( tblAmortizacioniPlanovi[[#This Row],[Obveznica]], tblAmortizacioniPlanovi[[#This Row],[Kupon]])</f>
        <v>RSRS-O-H11</v>
      </c>
      <c r="B237" t="s">
        <v>29</v>
      </c>
      <c r="C237">
        <v>11</v>
      </c>
      <c r="D237" s="33">
        <v>45560</v>
      </c>
      <c r="E237">
        <v>0.2</v>
      </c>
      <c r="F237">
        <v>4.4999999999999997E-3</v>
      </c>
      <c r="G237">
        <v>0.1045</v>
      </c>
    </row>
    <row r="238" spans="1:7" x14ac:dyDescent="0.25">
      <c r="A238" s="17" t="str">
        <f>CONCATENATE( tblAmortizacioniPlanovi[[#This Row],[Obveznica]], tblAmortizacioniPlanovi[[#This Row],[Kupon]])</f>
        <v>RSRS-O-H12</v>
      </c>
      <c r="B238" t="s">
        <v>29</v>
      </c>
      <c r="C238">
        <v>12</v>
      </c>
      <c r="D238" s="33">
        <v>45925</v>
      </c>
      <c r="E238">
        <v>0.1</v>
      </c>
      <c r="F238">
        <v>3.0000000000000001E-3</v>
      </c>
      <c r="G238">
        <v>0.10299999999999999</v>
      </c>
    </row>
    <row r="239" spans="1:7" x14ac:dyDescent="0.25">
      <c r="A239" s="17" t="str">
        <f>CONCATENATE( tblAmortizacioniPlanovi[[#This Row],[Obveznica]], tblAmortizacioniPlanovi[[#This Row],[Kupon]])</f>
        <v>RSRS-O-H13</v>
      </c>
      <c r="B239" t="s">
        <v>29</v>
      </c>
      <c r="C239">
        <v>13</v>
      </c>
      <c r="D239" s="33">
        <v>46290</v>
      </c>
      <c r="E239">
        <v>0</v>
      </c>
      <c r="F239">
        <v>1.5E-3</v>
      </c>
      <c r="G239">
        <v>0.10150000000000001</v>
      </c>
    </row>
    <row r="240" spans="1:7" x14ac:dyDescent="0.25">
      <c r="A240" s="17" t="str">
        <f>CONCATENATE( tblAmortizacioniPlanovi[[#This Row],[Obveznica]], tblAmortizacioniPlanovi[[#This Row],[Kupon]])</f>
        <v>RSRS-O-I0</v>
      </c>
      <c r="B240" t="s">
        <v>38</v>
      </c>
      <c r="C240">
        <v>0</v>
      </c>
      <c r="D240" s="33">
        <v>41908</v>
      </c>
      <c r="E240">
        <v>1</v>
      </c>
      <c r="F240">
        <v>0</v>
      </c>
      <c r="G240">
        <v>0</v>
      </c>
    </row>
    <row r="241" spans="1:7" x14ac:dyDescent="0.25">
      <c r="A241" s="17" t="str">
        <f>CONCATENATE( tblAmortizacioniPlanovi[[#This Row],[Obveznica]], tblAmortizacioniPlanovi[[#This Row],[Kupon]])</f>
        <v>RSRS-O-I1</v>
      </c>
      <c r="B241" t="s">
        <v>38</v>
      </c>
      <c r="C241">
        <v>1</v>
      </c>
      <c r="D241" s="33">
        <v>42273</v>
      </c>
      <c r="E241">
        <v>1</v>
      </c>
      <c r="F241">
        <v>1.4999999999999999E-2</v>
      </c>
      <c r="G241">
        <v>1.4999999999999999E-2</v>
      </c>
    </row>
    <row r="242" spans="1:7" x14ac:dyDescent="0.25">
      <c r="A242" s="17" t="str">
        <f>CONCATENATE( tblAmortizacioniPlanovi[[#This Row],[Obveznica]], tblAmortizacioniPlanovi[[#This Row],[Kupon]])</f>
        <v>RSRS-O-I2</v>
      </c>
      <c r="B242" t="s">
        <v>38</v>
      </c>
      <c r="C242">
        <v>2</v>
      </c>
      <c r="D242" s="33">
        <v>42639</v>
      </c>
      <c r="E242">
        <v>1</v>
      </c>
      <c r="F242">
        <v>1.4999999999999999E-2</v>
      </c>
      <c r="G242">
        <v>1.4999999999999999E-2</v>
      </c>
    </row>
    <row r="243" spans="1:7" x14ac:dyDescent="0.25">
      <c r="A243" s="17" t="str">
        <f>CONCATENATE( tblAmortizacioniPlanovi[[#This Row],[Obveznica]], tblAmortizacioniPlanovi[[#This Row],[Kupon]])</f>
        <v>RSRS-O-I3</v>
      </c>
      <c r="B243" t="s">
        <v>38</v>
      </c>
      <c r="C243">
        <v>3</v>
      </c>
      <c r="D243" s="33">
        <v>43004</v>
      </c>
      <c r="E243">
        <v>1</v>
      </c>
      <c r="F243">
        <v>1.4999999999999999E-2</v>
      </c>
      <c r="G243">
        <v>1.4999999999999999E-2</v>
      </c>
    </row>
    <row r="244" spans="1:7" x14ac:dyDescent="0.25">
      <c r="A244" s="17" t="str">
        <f>CONCATENATE( tblAmortizacioniPlanovi[[#This Row],[Obveznica]], tblAmortizacioniPlanovi[[#This Row],[Kupon]])</f>
        <v>RSRS-O-I4</v>
      </c>
      <c r="B244" t="s">
        <v>38</v>
      </c>
      <c r="C244">
        <v>4</v>
      </c>
      <c r="D244" s="33">
        <v>43369</v>
      </c>
      <c r="E244">
        <v>0.9</v>
      </c>
      <c r="F244">
        <v>1.4999999999999999E-2</v>
      </c>
      <c r="G244">
        <v>0.115</v>
      </c>
    </row>
    <row r="245" spans="1:7" x14ac:dyDescent="0.25">
      <c r="A245" s="17" t="str">
        <f>CONCATENATE( tblAmortizacioniPlanovi[[#This Row],[Obveznica]], tblAmortizacioniPlanovi[[#This Row],[Kupon]])</f>
        <v>RSRS-O-I5</v>
      </c>
      <c r="B245" t="s">
        <v>38</v>
      </c>
      <c r="C245">
        <v>5</v>
      </c>
      <c r="D245" s="33">
        <v>43734</v>
      </c>
      <c r="E245">
        <v>0.8</v>
      </c>
      <c r="F245">
        <v>1.35E-2</v>
      </c>
      <c r="G245">
        <v>0.1135</v>
      </c>
    </row>
    <row r="246" spans="1:7" x14ac:dyDescent="0.25">
      <c r="A246" s="17" t="str">
        <f>CONCATENATE( tblAmortizacioniPlanovi[[#This Row],[Obveznica]], tblAmortizacioniPlanovi[[#This Row],[Kupon]])</f>
        <v>RSRS-O-I6</v>
      </c>
      <c r="B246" t="s">
        <v>38</v>
      </c>
      <c r="C246">
        <v>6</v>
      </c>
      <c r="D246" s="33">
        <v>44100</v>
      </c>
      <c r="E246">
        <v>0.7</v>
      </c>
      <c r="F246">
        <v>1.2E-2</v>
      </c>
      <c r="G246">
        <v>0.112</v>
      </c>
    </row>
    <row r="247" spans="1:7" x14ac:dyDescent="0.25">
      <c r="A247" s="17" t="str">
        <f>CONCATENATE( tblAmortizacioniPlanovi[[#This Row],[Obveznica]], tblAmortizacioniPlanovi[[#This Row],[Kupon]])</f>
        <v>RSRS-O-I7</v>
      </c>
      <c r="B247" t="s">
        <v>38</v>
      </c>
      <c r="C247">
        <v>7</v>
      </c>
      <c r="D247" s="33">
        <v>44465</v>
      </c>
      <c r="E247">
        <v>0.6</v>
      </c>
      <c r="F247">
        <v>1.0500000000000001E-2</v>
      </c>
      <c r="G247">
        <v>0.1105</v>
      </c>
    </row>
    <row r="248" spans="1:7" x14ac:dyDescent="0.25">
      <c r="A248" s="17" t="str">
        <f>CONCATENATE( tblAmortizacioniPlanovi[[#This Row],[Obveznica]], tblAmortizacioniPlanovi[[#This Row],[Kupon]])</f>
        <v>RSRS-O-I8</v>
      </c>
      <c r="B248" t="s">
        <v>38</v>
      </c>
      <c r="C248">
        <v>8</v>
      </c>
      <c r="D248" s="33">
        <v>44830</v>
      </c>
      <c r="E248">
        <v>0.5</v>
      </c>
      <c r="F248">
        <v>8.9999999999999993E-3</v>
      </c>
      <c r="G248">
        <v>0.109</v>
      </c>
    </row>
    <row r="249" spans="1:7" x14ac:dyDescent="0.25">
      <c r="A249" s="17" t="str">
        <f>CONCATENATE( tblAmortizacioniPlanovi[[#This Row],[Obveznica]], tblAmortizacioniPlanovi[[#This Row],[Kupon]])</f>
        <v>RSRS-O-I9</v>
      </c>
      <c r="B249" t="s">
        <v>38</v>
      </c>
      <c r="C249">
        <v>9</v>
      </c>
      <c r="D249" s="33">
        <v>45195</v>
      </c>
      <c r="E249">
        <v>0.4</v>
      </c>
      <c r="F249">
        <v>7.4999999999999997E-3</v>
      </c>
      <c r="G249">
        <v>0.1075</v>
      </c>
    </row>
    <row r="250" spans="1:7" x14ac:dyDescent="0.25">
      <c r="A250" s="17" t="str">
        <f>CONCATENATE( tblAmortizacioniPlanovi[[#This Row],[Obveznica]], tblAmortizacioniPlanovi[[#This Row],[Kupon]])</f>
        <v>RSRS-O-I10</v>
      </c>
      <c r="B250" t="s">
        <v>38</v>
      </c>
      <c r="C250">
        <v>10</v>
      </c>
      <c r="D250" s="33">
        <v>45561</v>
      </c>
      <c r="E250">
        <v>0.3</v>
      </c>
      <c r="F250">
        <v>6.0000000000000001E-3</v>
      </c>
      <c r="G250">
        <v>0.106</v>
      </c>
    </row>
    <row r="251" spans="1:7" x14ac:dyDescent="0.25">
      <c r="A251" s="17" t="str">
        <f>CONCATENATE( tblAmortizacioniPlanovi[[#This Row],[Obveznica]], tblAmortizacioniPlanovi[[#This Row],[Kupon]])</f>
        <v>RSRS-O-I11</v>
      </c>
      <c r="B251" t="s">
        <v>38</v>
      </c>
      <c r="C251">
        <v>11</v>
      </c>
      <c r="D251" s="33">
        <v>45926</v>
      </c>
      <c r="E251">
        <v>0.2</v>
      </c>
      <c r="F251">
        <v>4.4999999999999997E-3</v>
      </c>
      <c r="G251">
        <v>0.1045</v>
      </c>
    </row>
    <row r="252" spans="1:7" x14ac:dyDescent="0.25">
      <c r="A252" s="17" t="str">
        <f>CONCATENATE( tblAmortizacioniPlanovi[[#This Row],[Obveznica]], tblAmortizacioniPlanovi[[#This Row],[Kupon]])</f>
        <v>RSRS-O-I12</v>
      </c>
      <c r="B252" t="s">
        <v>38</v>
      </c>
      <c r="C252">
        <v>12</v>
      </c>
      <c r="D252" s="33">
        <v>46291</v>
      </c>
      <c r="E252">
        <v>0.1</v>
      </c>
      <c r="F252">
        <v>3.0000000000000001E-3</v>
      </c>
      <c r="G252">
        <v>0.10299999999999999</v>
      </c>
    </row>
    <row r="253" spans="1:7" x14ac:dyDescent="0.25">
      <c r="A253" s="17" t="str">
        <f>CONCATENATE( tblAmortizacioniPlanovi[[#This Row],[Obveznica]], tblAmortizacioniPlanovi[[#This Row],[Kupon]])</f>
        <v>RSRS-O-I13</v>
      </c>
      <c r="B253" t="s">
        <v>38</v>
      </c>
      <c r="C253">
        <v>13</v>
      </c>
      <c r="D253" s="33">
        <v>46656</v>
      </c>
      <c r="E253">
        <v>0</v>
      </c>
      <c r="F253">
        <v>1.5E-3</v>
      </c>
      <c r="G253">
        <v>0.10150000000000001</v>
      </c>
    </row>
    <row r="254" spans="1:7" x14ac:dyDescent="0.25">
      <c r="A254" s="17" t="str">
        <f>CONCATENATE( tblAmortizacioniPlanovi[[#This Row],[Obveznica]], tblAmortizacioniPlanovi[[#This Row],[Kupon]])</f>
        <v>RSRS-O-J0</v>
      </c>
      <c r="B254" t="s">
        <v>41</v>
      </c>
      <c r="C254">
        <v>0</v>
      </c>
      <c r="D254" s="33">
        <v>42356</v>
      </c>
      <c r="E254">
        <v>1</v>
      </c>
      <c r="F254">
        <v>0</v>
      </c>
      <c r="G254">
        <v>0</v>
      </c>
    </row>
    <row r="255" spans="1:7" x14ac:dyDescent="0.25">
      <c r="A255" s="17" t="str">
        <f>CONCATENATE( tblAmortizacioniPlanovi[[#This Row],[Obveznica]], tblAmortizacioniPlanovi[[#This Row],[Kupon]])</f>
        <v>RSRS-O-J1</v>
      </c>
      <c r="B255" t="s">
        <v>41</v>
      </c>
      <c r="C255">
        <v>1</v>
      </c>
      <c r="D255" s="33">
        <v>42722</v>
      </c>
      <c r="E255">
        <v>1</v>
      </c>
      <c r="F255">
        <v>1.4999999999999999E-2</v>
      </c>
      <c r="G255">
        <v>1.4999999999999999E-2</v>
      </c>
    </row>
    <row r="256" spans="1:7" x14ac:dyDescent="0.25">
      <c r="A256" s="17" t="str">
        <f>CONCATENATE( tblAmortizacioniPlanovi[[#This Row],[Obveznica]], tblAmortizacioniPlanovi[[#This Row],[Kupon]])</f>
        <v>RSRS-O-J2</v>
      </c>
      <c r="B256" t="s">
        <v>41</v>
      </c>
      <c r="C256">
        <v>2</v>
      </c>
      <c r="D256" s="33">
        <v>43087</v>
      </c>
      <c r="E256">
        <v>1</v>
      </c>
      <c r="F256">
        <v>1.4999999999999999E-2</v>
      </c>
      <c r="G256">
        <v>1.4999999999999999E-2</v>
      </c>
    </row>
    <row r="257" spans="1:7" x14ac:dyDescent="0.25">
      <c r="A257" s="17" t="str">
        <f>CONCATENATE( tblAmortizacioniPlanovi[[#This Row],[Obveznica]], tblAmortizacioniPlanovi[[#This Row],[Kupon]])</f>
        <v>RSRS-O-J3</v>
      </c>
      <c r="B257" t="s">
        <v>41</v>
      </c>
      <c r="C257">
        <v>3</v>
      </c>
      <c r="D257" s="33">
        <v>43452</v>
      </c>
      <c r="E257">
        <v>1</v>
      </c>
      <c r="F257">
        <v>1.4999999999999999E-2</v>
      </c>
      <c r="G257">
        <v>1.4999999999999999E-2</v>
      </c>
    </row>
    <row r="258" spans="1:7" x14ac:dyDescent="0.25">
      <c r="A258" s="17" t="str">
        <f>CONCATENATE( tblAmortizacioniPlanovi[[#This Row],[Obveznica]], tblAmortizacioniPlanovi[[#This Row],[Kupon]])</f>
        <v>RSRS-O-J4</v>
      </c>
      <c r="B258" t="s">
        <v>41</v>
      </c>
      <c r="C258">
        <v>4</v>
      </c>
      <c r="D258" s="33">
        <v>43817</v>
      </c>
      <c r="E258">
        <v>0.9</v>
      </c>
      <c r="F258">
        <v>1.4999999999999999E-2</v>
      </c>
      <c r="G258">
        <v>0.115</v>
      </c>
    </row>
    <row r="259" spans="1:7" x14ac:dyDescent="0.25">
      <c r="A259" s="17" t="str">
        <f>CONCATENATE( tblAmortizacioniPlanovi[[#This Row],[Obveznica]], tblAmortizacioniPlanovi[[#This Row],[Kupon]])</f>
        <v>RSRS-O-J5</v>
      </c>
      <c r="B259" t="s">
        <v>41</v>
      </c>
      <c r="C259">
        <v>5</v>
      </c>
      <c r="D259" s="33">
        <v>44183</v>
      </c>
      <c r="E259">
        <v>0.8</v>
      </c>
      <c r="F259">
        <v>1.35E-2</v>
      </c>
      <c r="G259">
        <v>0.1135</v>
      </c>
    </row>
    <row r="260" spans="1:7" x14ac:dyDescent="0.25">
      <c r="A260" s="17" t="str">
        <f>CONCATENATE( tblAmortizacioniPlanovi[[#This Row],[Obveznica]], tblAmortizacioniPlanovi[[#This Row],[Kupon]])</f>
        <v>RSRS-O-J6</v>
      </c>
      <c r="B260" t="s">
        <v>41</v>
      </c>
      <c r="C260">
        <v>6</v>
      </c>
      <c r="D260" s="33">
        <v>44548</v>
      </c>
      <c r="E260">
        <v>0.7</v>
      </c>
      <c r="F260">
        <v>1.2E-2</v>
      </c>
      <c r="G260">
        <v>0.112</v>
      </c>
    </row>
    <row r="261" spans="1:7" x14ac:dyDescent="0.25">
      <c r="A261" s="17" t="str">
        <f>CONCATENATE( tblAmortizacioniPlanovi[[#This Row],[Obveznica]], tblAmortizacioniPlanovi[[#This Row],[Kupon]])</f>
        <v>RSRS-O-J7</v>
      </c>
      <c r="B261" t="s">
        <v>41</v>
      </c>
      <c r="C261">
        <v>7</v>
      </c>
      <c r="D261" s="33">
        <v>44913</v>
      </c>
      <c r="E261">
        <v>0.6</v>
      </c>
      <c r="F261">
        <v>1.0500000000000001E-2</v>
      </c>
      <c r="G261">
        <v>0.1105</v>
      </c>
    </row>
    <row r="262" spans="1:7" x14ac:dyDescent="0.25">
      <c r="A262" s="17" t="str">
        <f>CONCATENATE( tblAmortizacioniPlanovi[[#This Row],[Obveznica]], tblAmortizacioniPlanovi[[#This Row],[Kupon]])</f>
        <v>RSRS-O-J8</v>
      </c>
      <c r="B262" t="s">
        <v>41</v>
      </c>
      <c r="C262">
        <v>8</v>
      </c>
      <c r="D262" s="33">
        <v>45278</v>
      </c>
      <c r="E262">
        <v>0.5</v>
      </c>
      <c r="F262">
        <v>8.9999999999999993E-3</v>
      </c>
      <c r="G262">
        <v>0.109</v>
      </c>
    </row>
    <row r="263" spans="1:7" x14ac:dyDescent="0.25">
      <c r="A263" s="17" t="str">
        <f>CONCATENATE( tblAmortizacioniPlanovi[[#This Row],[Obveznica]], tblAmortizacioniPlanovi[[#This Row],[Kupon]])</f>
        <v>RSRS-O-J9</v>
      </c>
      <c r="B263" t="s">
        <v>41</v>
      </c>
      <c r="C263">
        <v>9</v>
      </c>
      <c r="D263" s="33">
        <v>45644</v>
      </c>
      <c r="E263">
        <v>0.4</v>
      </c>
      <c r="F263">
        <v>7.4999999999999997E-3</v>
      </c>
      <c r="G263">
        <v>0.1075</v>
      </c>
    </row>
    <row r="264" spans="1:7" x14ac:dyDescent="0.25">
      <c r="A264" s="17" t="str">
        <f>CONCATENATE( tblAmortizacioniPlanovi[[#This Row],[Obveznica]], tblAmortizacioniPlanovi[[#This Row],[Kupon]])</f>
        <v>RSRS-O-J10</v>
      </c>
      <c r="B264" t="s">
        <v>41</v>
      </c>
      <c r="C264">
        <v>10</v>
      </c>
      <c r="D264" s="33">
        <v>46009</v>
      </c>
      <c r="E264">
        <v>0.3</v>
      </c>
      <c r="F264">
        <v>6.0000000000000001E-3</v>
      </c>
      <c r="G264">
        <v>0.106</v>
      </c>
    </row>
    <row r="265" spans="1:7" x14ac:dyDescent="0.25">
      <c r="A265" s="17" t="str">
        <f>CONCATENATE( tblAmortizacioniPlanovi[[#This Row],[Obveznica]], tblAmortizacioniPlanovi[[#This Row],[Kupon]])</f>
        <v>RSRS-O-J11</v>
      </c>
      <c r="B265" t="s">
        <v>41</v>
      </c>
      <c r="C265">
        <v>11</v>
      </c>
      <c r="D265" s="33">
        <v>46374</v>
      </c>
      <c r="E265">
        <v>0.2</v>
      </c>
      <c r="F265">
        <v>4.4999999999999997E-3</v>
      </c>
      <c r="G265">
        <v>0.1045</v>
      </c>
    </row>
    <row r="266" spans="1:7" x14ac:dyDescent="0.25">
      <c r="A266" s="17" t="str">
        <f>CONCATENATE( tblAmortizacioniPlanovi[[#This Row],[Obveznica]], tblAmortizacioniPlanovi[[#This Row],[Kupon]])</f>
        <v>RSRS-O-J12</v>
      </c>
      <c r="B266" t="s">
        <v>41</v>
      </c>
      <c r="C266">
        <v>12</v>
      </c>
      <c r="D266" s="33">
        <v>46739</v>
      </c>
      <c r="E266">
        <v>0.1</v>
      </c>
      <c r="F266">
        <v>3.0000000000000001E-3</v>
      </c>
      <c r="G266">
        <v>0.10299999999999999</v>
      </c>
    </row>
    <row r="267" spans="1:7" x14ac:dyDescent="0.25">
      <c r="A267" s="17" t="str">
        <f>CONCATENATE( tblAmortizacioniPlanovi[[#This Row],[Obveznica]], tblAmortizacioniPlanovi[[#This Row],[Kupon]])</f>
        <v>RSRS-O-J13</v>
      </c>
      <c r="B267" t="s">
        <v>41</v>
      </c>
      <c r="C267">
        <v>13</v>
      </c>
      <c r="D267" s="33">
        <v>47105</v>
      </c>
      <c r="E267">
        <v>0</v>
      </c>
      <c r="F267">
        <v>1.5E-3</v>
      </c>
      <c r="G267">
        <v>0.10150000000000001</v>
      </c>
    </row>
    <row r="268" spans="1:7" x14ac:dyDescent="0.25">
      <c r="A268" s="17" t="str">
        <f>CONCATENATE( tblAmortizacioniPlanovi[[#This Row],[Obveznica]], tblAmortizacioniPlanovi[[#This Row],[Kupon]])</f>
        <v>RSRS-O-K0</v>
      </c>
      <c r="B268" t="s">
        <v>73</v>
      </c>
      <c r="C268">
        <v>0</v>
      </c>
      <c r="D268" s="33">
        <v>42696</v>
      </c>
      <c r="E268">
        <v>1</v>
      </c>
      <c r="F268">
        <v>0</v>
      </c>
      <c r="G268">
        <v>0</v>
      </c>
    </row>
    <row r="269" spans="1:7" x14ac:dyDescent="0.25">
      <c r="A269" s="17" t="str">
        <f>CONCATENATE( tblAmortizacioniPlanovi[[#This Row],[Obveznica]], tblAmortizacioniPlanovi[[#This Row],[Kupon]])</f>
        <v>RSRS-O-K1</v>
      </c>
      <c r="B269" t="s">
        <v>73</v>
      </c>
      <c r="C269">
        <v>1</v>
      </c>
      <c r="D269" s="33">
        <v>43061</v>
      </c>
      <c r="E269">
        <v>1</v>
      </c>
      <c r="F269">
        <v>1.4999999999999999E-2</v>
      </c>
      <c r="G269">
        <v>1.4999999999999999E-2</v>
      </c>
    </row>
    <row r="270" spans="1:7" x14ac:dyDescent="0.25">
      <c r="A270" s="17" t="str">
        <f>CONCATENATE( tblAmortizacioniPlanovi[[#This Row],[Obveznica]], tblAmortizacioniPlanovi[[#This Row],[Kupon]])</f>
        <v>RSRS-O-K2</v>
      </c>
      <c r="B270" t="s">
        <v>73</v>
      </c>
      <c r="C270">
        <v>2</v>
      </c>
      <c r="D270" s="33">
        <v>43426</v>
      </c>
      <c r="E270">
        <v>1</v>
      </c>
      <c r="F270">
        <v>1.4999999999999999E-2</v>
      </c>
      <c r="G270">
        <v>1.4999999999999999E-2</v>
      </c>
    </row>
    <row r="271" spans="1:7" x14ac:dyDescent="0.25">
      <c r="A271" s="17" t="str">
        <f>CONCATENATE( tblAmortizacioniPlanovi[[#This Row],[Obveznica]], tblAmortizacioniPlanovi[[#This Row],[Kupon]])</f>
        <v>RSRS-O-K3</v>
      </c>
      <c r="B271" t="s">
        <v>73</v>
      </c>
      <c r="C271">
        <v>3</v>
      </c>
      <c r="D271" s="33">
        <v>43791</v>
      </c>
      <c r="E271">
        <v>1</v>
      </c>
      <c r="F271">
        <v>1.4999999999999999E-2</v>
      </c>
      <c r="G271">
        <v>1.4999999999999999E-2</v>
      </c>
    </row>
    <row r="272" spans="1:7" x14ac:dyDescent="0.25">
      <c r="A272" s="17" t="str">
        <f>CONCATENATE( tblAmortizacioniPlanovi[[#This Row],[Obveznica]], tblAmortizacioniPlanovi[[#This Row],[Kupon]])</f>
        <v>RSRS-O-K4</v>
      </c>
      <c r="B272" t="s">
        <v>73</v>
      </c>
      <c r="C272">
        <v>4</v>
      </c>
      <c r="D272" s="33">
        <v>44157</v>
      </c>
      <c r="E272">
        <v>0.9</v>
      </c>
      <c r="F272">
        <v>1.4999999999999999E-2</v>
      </c>
      <c r="G272">
        <v>0.115</v>
      </c>
    </row>
    <row r="273" spans="1:7" x14ac:dyDescent="0.25">
      <c r="A273" s="17" t="str">
        <f>CONCATENATE( tblAmortizacioniPlanovi[[#This Row],[Obveznica]], tblAmortizacioniPlanovi[[#This Row],[Kupon]])</f>
        <v>RSRS-O-K5</v>
      </c>
      <c r="B273" t="s">
        <v>73</v>
      </c>
      <c r="C273">
        <v>5</v>
      </c>
      <c r="D273" s="33">
        <v>44522</v>
      </c>
      <c r="E273">
        <v>0.8</v>
      </c>
      <c r="F273">
        <v>1.35E-2</v>
      </c>
      <c r="G273">
        <v>0.1135</v>
      </c>
    </row>
    <row r="274" spans="1:7" x14ac:dyDescent="0.25">
      <c r="A274" s="17" t="str">
        <f>CONCATENATE( tblAmortizacioniPlanovi[[#This Row],[Obveznica]], tblAmortizacioniPlanovi[[#This Row],[Kupon]])</f>
        <v>RSRS-O-K6</v>
      </c>
      <c r="B274" t="s">
        <v>73</v>
      </c>
      <c r="C274">
        <v>6</v>
      </c>
      <c r="D274" s="33">
        <v>44887</v>
      </c>
      <c r="E274">
        <v>0.7</v>
      </c>
      <c r="F274">
        <v>1.2E-2</v>
      </c>
      <c r="G274">
        <v>0.112</v>
      </c>
    </row>
    <row r="275" spans="1:7" x14ac:dyDescent="0.25">
      <c r="A275" s="17" t="str">
        <f>CONCATENATE( tblAmortizacioniPlanovi[[#This Row],[Obveznica]], tblAmortizacioniPlanovi[[#This Row],[Kupon]])</f>
        <v>RSRS-O-K7</v>
      </c>
      <c r="B275" t="s">
        <v>73</v>
      </c>
      <c r="C275">
        <v>7</v>
      </c>
      <c r="D275" s="33">
        <v>45252</v>
      </c>
      <c r="E275">
        <v>0.6</v>
      </c>
      <c r="F275">
        <v>1.0500000000000001E-2</v>
      </c>
      <c r="G275">
        <v>0.1105</v>
      </c>
    </row>
    <row r="276" spans="1:7" x14ac:dyDescent="0.25">
      <c r="A276" s="17" t="str">
        <f>CONCATENATE( tblAmortizacioniPlanovi[[#This Row],[Obveznica]], tblAmortizacioniPlanovi[[#This Row],[Kupon]])</f>
        <v>RSRS-O-K8</v>
      </c>
      <c r="B276" t="s">
        <v>73</v>
      </c>
      <c r="C276">
        <v>8</v>
      </c>
      <c r="D276" s="33">
        <v>45618</v>
      </c>
      <c r="E276">
        <v>0.5</v>
      </c>
      <c r="F276">
        <v>8.9999999999999993E-3</v>
      </c>
      <c r="G276">
        <v>0.109</v>
      </c>
    </row>
    <row r="277" spans="1:7" x14ac:dyDescent="0.25">
      <c r="A277" s="17" t="str">
        <f>CONCATENATE( tblAmortizacioniPlanovi[[#This Row],[Obveznica]], tblAmortizacioniPlanovi[[#This Row],[Kupon]])</f>
        <v>RSRS-O-K9</v>
      </c>
      <c r="B277" t="s">
        <v>73</v>
      </c>
      <c r="C277">
        <v>9</v>
      </c>
      <c r="D277" s="33">
        <v>45983</v>
      </c>
      <c r="E277">
        <v>0.4</v>
      </c>
      <c r="F277">
        <v>7.4999999999999997E-3</v>
      </c>
      <c r="G277">
        <v>0.1075</v>
      </c>
    </row>
    <row r="278" spans="1:7" x14ac:dyDescent="0.25">
      <c r="A278" s="17" t="str">
        <f>CONCATENATE( tblAmortizacioniPlanovi[[#This Row],[Obveznica]], tblAmortizacioniPlanovi[[#This Row],[Kupon]])</f>
        <v>RSRS-O-K10</v>
      </c>
      <c r="B278" t="s">
        <v>73</v>
      </c>
      <c r="C278">
        <v>10</v>
      </c>
      <c r="D278" s="33">
        <v>46348</v>
      </c>
      <c r="E278">
        <v>0.3</v>
      </c>
      <c r="F278">
        <v>6.0000000000000001E-3</v>
      </c>
      <c r="G278">
        <v>0.106</v>
      </c>
    </row>
    <row r="279" spans="1:7" x14ac:dyDescent="0.25">
      <c r="A279" s="17" t="str">
        <f>CONCATENATE( tblAmortizacioniPlanovi[[#This Row],[Obveznica]], tblAmortizacioniPlanovi[[#This Row],[Kupon]])</f>
        <v>RSRS-O-K11</v>
      </c>
      <c r="B279" t="s">
        <v>73</v>
      </c>
      <c r="C279">
        <v>11</v>
      </c>
      <c r="D279" s="33">
        <v>46713</v>
      </c>
      <c r="E279">
        <v>0.2</v>
      </c>
      <c r="F279">
        <v>4.4999999999999997E-3</v>
      </c>
      <c r="G279">
        <v>0.1045</v>
      </c>
    </row>
    <row r="280" spans="1:7" x14ac:dyDescent="0.25">
      <c r="A280" s="17" t="str">
        <f>CONCATENATE( tblAmortizacioniPlanovi[[#This Row],[Obveznica]], tblAmortizacioniPlanovi[[#This Row],[Kupon]])</f>
        <v>RSRS-O-K12</v>
      </c>
      <c r="B280" t="s">
        <v>73</v>
      </c>
      <c r="C280">
        <v>12</v>
      </c>
      <c r="D280" s="33">
        <v>47079</v>
      </c>
      <c r="E280">
        <v>0.1</v>
      </c>
      <c r="F280">
        <v>3.0000000000000001E-3</v>
      </c>
      <c r="G280">
        <v>0.10299999999999999</v>
      </c>
    </row>
    <row r="281" spans="1:7" x14ac:dyDescent="0.25">
      <c r="A281" s="17" t="str">
        <f>CONCATENATE( tblAmortizacioniPlanovi[[#This Row],[Obveznica]], tblAmortizacioniPlanovi[[#This Row],[Kupon]])</f>
        <v>RSRS-O-K13</v>
      </c>
      <c r="B281" t="s">
        <v>73</v>
      </c>
      <c r="C281">
        <v>13</v>
      </c>
      <c r="D281" s="33">
        <v>47444</v>
      </c>
      <c r="E281">
        <v>0</v>
      </c>
      <c r="F281">
        <v>1.5E-3</v>
      </c>
      <c r="G281">
        <v>0.10150000000000001</v>
      </c>
    </row>
    <row r="282" spans="1:7" x14ac:dyDescent="0.25">
      <c r="A282" s="17" t="str">
        <f>CONCATENATE( tblAmortizacioniPlanovi[[#This Row],[Obveznica]], tblAmortizacioniPlanovi[[#This Row],[Kupon]])</f>
        <v>RSRS-O-L0</v>
      </c>
      <c r="B282" t="s">
        <v>75</v>
      </c>
      <c r="C282">
        <v>0</v>
      </c>
      <c r="D282" s="33">
        <v>43164</v>
      </c>
      <c r="E282">
        <v>0</v>
      </c>
      <c r="F282">
        <v>0</v>
      </c>
      <c r="G282">
        <v>0</v>
      </c>
    </row>
    <row r="283" spans="1:7" x14ac:dyDescent="0.25">
      <c r="A283" s="17" t="str">
        <f>CONCATENATE( tblAmortizacioniPlanovi[[#This Row],[Obveznica]], tblAmortizacioniPlanovi[[#This Row],[Kupon]])</f>
        <v>RSRS-O-L1</v>
      </c>
      <c r="B283" t="s">
        <v>75</v>
      </c>
      <c r="C283">
        <v>1</v>
      </c>
      <c r="D283" s="33">
        <v>43529</v>
      </c>
      <c r="E283">
        <v>1</v>
      </c>
      <c r="F283">
        <v>1.4999999999999999E-2</v>
      </c>
      <c r="G283">
        <v>1.4999999999999999E-2</v>
      </c>
    </row>
    <row r="284" spans="1:7" x14ac:dyDescent="0.25">
      <c r="A284" s="17" t="str">
        <f>CONCATENATE( tblAmortizacioniPlanovi[[#This Row],[Obveznica]], tblAmortizacioniPlanovi[[#This Row],[Kupon]])</f>
        <v>RSRS-O-L2</v>
      </c>
      <c r="B284" t="s">
        <v>75</v>
      </c>
      <c r="C284">
        <v>2</v>
      </c>
      <c r="D284" s="33">
        <v>43895</v>
      </c>
      <c r="E284">
        <v>1</v>
      </c>
      <c r="F284">
        <v>1.4999999999999999E-2</v>
      </c>
      <c r="G284">
        <v>1.4999999999999999E-2</v>
      </c>
    </row>
    <row r="285" spans="1:7" x14ac:dyDescent="0.25">
      <c r="A285" s="17" t="str">
        <f>CONCATENATE( tblAmortizacioniPlanovi[[#This Row],[Obveznica]], tblAmortizacioniPlanovi[[#This Row],[Kupon]])</f>
        <v>RSRS-O-L3</v>
      </c>
      <c r="B285" t="s">
        <v>75</v>
      </c>
      <c r="C285">
        <v>3</v>
      </c>
      <c r="D285" s="33">
        <v>44260</v>
      </c>
      <c r="E285">
        <v>1</v>
      </c>
      <c r="F285">
        <v>1.4999999999999999E-2</v>
      </c>
      <c r="G285">
        <v>1.4999999999999999E-2</v>
      </c>
    </row>
    <row r="286" spans="1:7" x14ac:dyDescent="0.25">
      <c r="A286" s="17" t="str">
        <f>CONCATENATE( tblAmortizacioniPlanovi[[#This Row],[Obveznica]], tblAmortizacioniPlanovi[[#This Row],[Kupon]])</f>
        <v>RSRS-O-L4</v>
      </c>
      <c r="B286" t="s">
        <v>75</v>
      </c>
      <c r="C286">
        <v>4</v>
      </c>
      <c r="D286" s="33">
        <v>44625</v>
      </c>
      <c r="E286">
        <v>1</v>
      </c>
      <c r="F286">
        <v>1.4999999999999999E-2</v>
      </c>
      <c r="G286">
        <v>0.115</v>
      </c>
    </row>
    <row r="287" spans="1:7" x14ac:dyDescent="0.25">
      <c r="A287" s="17" t="str">
        <f>CONCATENATE( tblAmortizacioniPlanovi[[#This Row],[Obveznica]], tblAmortizacioniPlanovi[[#This Row],[Kupon]])</f>
        <v>RSRS-O-L5</v>
      </c>
      <c r="B287" t="s">
        <v>75</v>
      </c>
      <c r="C287">
        <v>5</v>
      </c>
      <c r="D287" s="33">
        <v>44990</v>
      </c>
      <c r="E287">
        <v>0.9</v>
      </c>
      <c r="F287">
        <v>1.35E-2</v>
      </c>
      <c r="G287">
        <v>0.1135</v>
      </c>
    </row>
    <row r="288" spans="1:7" x14ac:dyDescent="0.25">
      <c r="A288" s="17" t="str">
        <f>CONCATENATE( tblAmortizacioniPlanovi[[#This Row],[Obveznica]], tblAmortizacioniPlanovi[[#This Row],[Kupon]])</f>
        <v>RSRS-O-L6</v>
      </c>
      <c r="B288" t="s">
        <v>75</v>
      </c>
      <c r="C288">
        <v>6</v>
      </c>
      <c r="D288" s="33">
        <v>45356</v>
      </c>
      <c r="E288">
        <v>0.8</v>
      </c>
      <c r="F288">
        <v>1.2E-2</v>
      </c>
      <c r="G288">
        <v>0.112</v>
      </c>
    </row>
    <row r="289" spans="1:7" x14ac:dyDescent="0.25">
      <c r="A289" s="17" t="str">
        <f>CONCATENATE( tblAmortizacioniPlanovi[[#This Row],[Obveznica]], tblAmortizacioniPlanovi[[#This Row],[Kupon]])</f>
        <v>RSRS-O-L7</v>
      </c>
      <c r="B289" t="s">
        <v>75</v>
      </c>
      <c r="C289">
        <v>7</v>
      </c>
      <c r="D289" s="33">
        <v>45721</v>
      </c>
      <c r="E289">
        <v>0.7</v>
      </c>
      <c r="F289">
        <v>1.0500000000000001E-2</v>
      </c>
      <c r="G289">
        <v>0.1105</v>
      </c>
    </row>
    <row r="290" spans="1:7" x14ac:dyDescent="0.25">
      <c r="A290" s="17" t="str">
        <f>CONCATENATE( tblAmortizacioniPlanovi[[#This Row],[Obveznica]], tblAmortizacioniPlanovi[[#This Row],[Kupon]])</f>
        <v>RSRS-O-L8</v>
      </c>
      <c r="B290" t="s">
        <v>75</v>
      </c>
      <c r="C290">
        <v>8</v>
      </c>
      <c r="D290" s="33">
        <v>46086</v>
      </c>
      <c r="E290">
        <v>0.6</v>
      </c>
      <c r="F290">
        <v>8.9999999999999993E-3</v>
      </c>
      <c r="G290">
        <v>0.109</v>
      </c>
    </row>
    <row r="291" spans="1:7" x14ac:dyDescent="0.25">
      <c r="A291" s="17" t="str">
        <f>CONCATENATE( tblAmortizacioniPlanovi[[#This Row],[Obveznica]], tblAmortizacioniPlanovi[[#This Row],[Kupon]])</f>
        <v>RSRS-O-L9</v>
      </c>
      <c r="B291" t="s">
        <v>75</v>
      </c>
      <c r="C291">
        <v>9</v>
      </c>
      <c r="D291" s="33">
        <v>46451</v>
      </c>
      <c r="E291">
        <v>0.5</v>
      </c>
      <c r="F291">
        <v>7.4999999999999997E-3</v>
      </c>
      <c r="G291">
        <v>0.1075</v>
      </c>
    </row>
    <row r="292" spans="1:7" x14ac:dyDescent="0.25">
      <c r="A292" s="17" t="str">
        <f>CONCATENATE( tblAmortizacioniPlanovi[[#This Row],[Obveznica]], tblAmortizacioniPlanovi[[#This Row],[Kupon]])</f>
        <v>RSRS-O-L10</v>
      </c>
      <c r="B292" t="s">
        <v>75</v>
      </c>
      <c r="C292">
        <v>10</v>
      </c>
      <c r="D292" s="33">
        <v>46817</v>
      </c>
      <c r="E292">
        <v>0.4</v>
      </c>
      <c r="F292">
        <v>6.0000000000000001E-3</v>
      </c>
      <c r="G292">
        <v>0.106</v>
      </c>
    </row>
    <row r="293" spans="1:7" x14ac:dyDescent="0.25">
      <c r="A293" s="17" t="str">
        <f>CONCATENATE( tblAmortizacioniPlanovi[[#This Row],[Obveznica]], tblAmortizacioniPlanovi[[#This Row],[Kupon]])</f>
        <v>RSRS-O-L11</v>
      </c>
      <c r="B293" t="s">
        <v>75</v>
      </c>
      <c r="C293">
        <v>11</v>
      </c>
      <c r="D293" s="33">
        <v>47182</v>
      </c>
      <c r="E293">
        <v>0.3</v>
      </c>
      <c r="F293">
        <v>4.4999999999999997E-3</v>
      </c>
      <c r="G293">
        <v>0.1045</v>
      </c>
    </row>
    <row r="294" spans="1:7" x14ac:dyDescent="0.25">
      <c r="A294" s="17" t="str">
        <f>CONCATENATE( tblAmortizacioniPlanovi[[#This Row],[Obveznica]], tblAmortizacioniPlanovi[[#This Row],[Kupon]])</f>
        <v>RSRS-O-L12</v>
      </c>
      <c r="B294" t="s">
        <v>75</v>
      </c>
      <c r="C294">
        <v>12</v>
      </c>
      <c r="D294" s="33">
        <v>47547</v>
      </c>
      <c r="E294">
        <v>0.2</v>
      </c>
      <c r="F294">
        <v>3.0000000000000001E-3</v>
      </c>
      <c r="G294">
        <v>0.10299999999999999</v>
      </c>
    </row>
    <row r="295" spans="1:7" x14ac:dyDescent="0.25">
      <c r="A295" s="17" t="str">
        <f>CONCATENATE( tblAmortizacioniPlanovi[[#This Row],[Obveznica]], tblAmortizacioniPlanovi[[#This Row],[Kupon]])</f>
        <v>RSRS-O-L13</v>
      </c>
      <c r="B295" t="s">
        <v>75</v>
      </c>
      <c r="C295">
        <v>13</v>
      </c>
      <c r="D295" s="33">
        <v>47912</v>
      </c>
      <c r="E295">
        <v>0.1</v>
      </c>
      <c r="F295">
        <v>1.5E-3</v>
      </c>
      <c r="G295">
        <v>0.10150000000000001</v>
      </c>
    </row>
    <row r="296" spans="1:7" x14ac:dyDescent="0.25">
      <c r="A296" s="17" t="str">
        <f>CONCATENATE( tblAmortizacioniPlanovi[[#This Row],[Obveznica]], tblAmortizacioniPlanovi[[#This Row],[Kupon]])</f>
        <v>RSRS-O-M0</v>
      </c>
      <c r="B296" t="s">
        <v>80</v>
      </c>
      <c r="C296">
        <v>0</v>
      </c>
      <c r="D296" s="33">
        <v>43784</v>
      </c>
      <c r="E296">
        <v>0</v>
      </c>
      <c r="F296">
        <v>0</v>
      </c>
      <c r="G296">
        <v>0</v>
      </c>
    </row>
    <row r="297" spans="1:7" x14ac:dyDescent="0.25">
      <c r="A297" s="17" t="str">
        <f>CONCATENATE( tblAmortizacioniPlanovi[[#This Row],[Obveznica]], tblAmortizacioniPlanovi[[#This Row],[Kupon]])</f>
        <v>RSRS-O-M1</v>
      </c>
      <c r="B297" t="s">
        <v>80</v>
      </c>
      <c r="C297">
        <v>1</v>
      </c>
      <c r="D297" s="33">
        <v>44150</v>
      </c>
      <c r="E297">
        <v>1</v>
      </c>
      <c r="F297">
        <v>1.4999999999999999E-2</v>
      </c>
      <c r="G297">
        <v>1.4999999999999999E-2</v>
      </c>
    </row>
    <row r="298" spans="1:7" x14ac:dyDescent="0.25">
      <c r="A298" s="17" t="str">
        <f>CONCATENATE( tblAmortizacioniPlanovi[[#This Row],[Obveznica]], tblAmortizacioniPlanovi[[#This Row],[Kupon]])</f>
        <v>RSRS-O-M2</v>
      </c>
      <c r="B298" t="s">
        <v>80</v>
      </c>
      <c r="C298">
        <v>2</v>
      </c>
      <c r="D298" s="33">
        <v>44515</v>
      </c>
      <c r="E298">
        <v>1</v>
      </c>
      <c r="F298">
        <v>1.4999999999999999E-2</v>
      </c>
      <c r="G298">
        <v>1.4999999999999999E-2</v>
      </c>
    </row>
    <row r="299" spans="1:7" x14ac:dyDescent="0.25">
      <c r="A299" s="17" t="str">
        <f>CONCATENATE( tblAmortizacioniPlanovi[[#This Row],[Obveznica]], tblAmortizacioniPlanovi[[#This Row],[Kupon]])</f>
        <v>RSRS-O-M3</v>
      </c>
      <c r="B299" t="s">
        <v>80</v>
      </c>
      <c r="C299">
        <v>3</v>
      </c>
      <c r="D299" s="33">
        <v>44880</v>
      </c>
      <c r="E299">
        <v>1</v>
      </c>
      <c r="F299">
        <v>1.4999999999999999E-2</v>
      </c>
      <c r="G299">
        <v>1.4999999999999999E-2</v>
      </c>
    </row>
    <row r="300" spans="1:7" x14ac:dyDescent="0.25">
      <c r="A300" s="17" t="str">
        <f>CONCATENATE( tblAmortizacioniPlanovi[[#This Row],[Obveznica]], tblAmortizacioniPlanovi[[#This Row],[Kupon]])</f>
        <v>RSRS-O-M4</v>
      </c>
      <c r="B300" t="s">
        <v>80</v>
      </c>
      <c r="C300">
        <v>4</v>
      </c>
      <c r="D300" s="33">
        <v>45245</v>
      </c>
      <c r="E300">
        <v>1</v>
      </c>
      <c r="F300">
        <v>1.4999999999999999E-2</v>
      </c>
      <c r="G300">
        <v>0.115</v>
      </c>
    </row>
    <row r="301" spans="1:7" x14ac:dyDescent="0.25">
      <c r="A301" s="17" t="str">
        <f>CONCATENATE( tblAmortizacioniPlanovi[[#This Row],[Obveznica]], tblAmortizacioniPlanovi[[#This Row],[Kupon]])</f>
        <v>RSRS-O-M5</v>
      </c>
      <c r="B301" t="s">
        <v>80</v>
      </c>
      <c r="C301">
        <v>5</v>
      </c>
      <c r="D301" s="33">
        <v>45611</v>
      </c>
      <c r="E301">
        <v>0.9</v>
      </c>
      <c r="F301">
        <v>1.35E-2</v>
      </c>
      <c r="G301">
        <v>0.1135</v>
      </c>
    </row>
    <row r="302" spans="1:7" x14ac:dyDescent="0.25">
      <c r="A302" s="17" t="str">
        <f>CONCATENATE( tblAmortizacioniPlanovi[[#This Row],[Obveznica]], tblAmortizacioniPlanovi[[#This Row],[Kupon]])</f>
        <v>RSRS-O-M6</v>
      </c>
      <c r="B302" t="s">
        <v>80</v>
      </c>
      <c r="C302">
        <v>6</v>
      </c>
      <c r="D302" s="33">
        <v>45976</v>
      </c>
      <c r="E302">
        <v>0.8</v>
      </c>
      <c r="F302">
        <v>1.2E-2</v>
      </c>
      <c r="G302">
        <v>0.112</v>
      </c>
    </row>
    <row r="303" spans="1:7" x14ac:dyDescent="0.25">
      <c r="A303" s="17" t="str">
        <f>CONCATENATE( tblAmortizacioniPlanovi[[#This Row],[Obveznica]], tblAmortizacioniPlanovi[[#This Row],[Kupon]])</f>
        <v>RSRS-O-M7</v>
      </c>
      <c r="B303" t="s">
        <v>80</v>
      </c>
      <c r="C303">
        <v>7</v>
      </c>
      <c r="D303" s="33">
        <v>46341</v>
      </c>
      <c r="E303">
        <v>0.7</v>
      </c>
      <c r="F303">
        <v>1.0500000000000001E-2</v>
      </c>
      <c r="G303">
        <v>0.1105</v>
      </c>
    </row>
    <row r="304" spans="1:7" x14ac:dyDescent="0.25">
      <c r="A304" s="17" t="str">
        <f>CONCATENATE( tblAmortizacioniPlanovi[[#This Row],[Obveznica]], tblAmortizacioniPlanovi[[#This Row],[Kupon]])</f>
        <v>RSRS-O-M8</v>
      </c>
      <c r="B304" t="s">
        <v>80</v>
      </c>
      <c r="C304">
        <v>8</v>
      </c>
      <c r="D304" s="33">
        <v>46706</v>
      </c>
      <c r="E304">
        <v>0.6</v>
      </c>
      <c r="F304">
        <v>8.9999999999999993E-3</v>
      </c>
      <c r="G304">
        <v>0.109</v>
      </c>
    </row>
    <row r="305" spans="1:7" x14ac:dyDescent="0.25">
      <c r="A305" s="17" t="str">
        <f>CONCATENATE( tblAmortizacioniPlanovi[[#This Row],[Obveznica]], tblAmortizacioniPlanovi[[#This Row],[Kupon]])</f>
        <v>RSRS-O-M9</v>
      </c>
      <c r="B305" t="s">
        <v>80</v>
      </c>
      <c r="C305">
        <v>9</v>
      </c>
      <c r="D305" s="33">
        <v>47072</v>
      </c>
      <c r="E305">
        <v>0.5</v>
      </c>
      <c r="F305">
        <v>7.4999999999999997E-3</v>
      </c>
      <c r="G305">
        <v>0.1075</v>
      </c>
    </row>
    <row r="306" spans="1:7" x14ac:dyDescent="0.25">
      <c r="A306" s="17" t="str">
        <f>CONCATENATE( tblAmortizacioniPlanovi[[#This Row],[Obveznica]], tblAmortizacioniPlanovi[[#This Row],[Kupon]])</f>
        <v>RSRS-O-M10</v>
      </c>
      <c r="B306" t="s">
        <v>80</v>
      </c>
      <c r="C306">
        <v>10</v>
      </c>
      <c r="D306" s="33">
        <v>47437</v>
      </c>
      <c r="E306">
        <v>0.4</v>
      </c>
      <c r="F306">
        <v>6.0000000000000001E-3</v>
      </c>
      <c r="G306">
        <v>0.106</v>
      </c>
    </row>
    <row r="307" spans="1:7" x14ac:dyDescent="0.25">
      <c r="A307" s="17" t="str">
        <f>CONCATENATE( tblAmortizacioniPlanovi[[#This Row],[Obveznica]], tblAmortizacioniPlanovi[[#This Row],[Kupon]])</f>
        <v>RSRS-O-M11</v>
      </c>
      <c r="B307" t="s">
        <v>80</v>
      </c>
      <c r="C307">
        <v>11</v>
      </c>
      <c r="D307" s="33">
        <v>47802</v>
      </c>
      <c r="E307">
        <v>0.3</v>
      </c>
      <c r="F307">
        <v>4.4999999999999997E-3</v>
      </c>
      <c r="G307">
        <v>0.1045</v>
      </c>
    </row>
    <row r="308" spans="1:7" x14ac:dyDescent="0.25">
      <c r="A308" s="17" t="str">
        <f>CONCATENATE( tblAmortizacioniPlanovi[[#This Row],[Obveznica]], tblAmortizacioniPlanovi[[#This Row],[Kupon]])</f>
        <v>RSRS-O-M12</v>
      </c>
      <c r="B308" t="s">
        <v>80</v>
      </c>
      <c r="C308">
        <v>12</v>
      </c>
      <c r="D308" s="33">
        <v>48167</v>
      </c>
      <c r="E308">
        <v>0.2</v>
      </c>
      <c r="F308">
        <v>3.0000000000000001E-3</v>
      </c>
      <c r="G308">
        <v>0.10299999999999999</v>
      </c>
    </row>
    <row r="309" spans="1:7" x14ac:dyDescent="0.25">
      <c r="A309" s="17" t="str">
        <f>CONCATENATE( tblAmortizacioniPlanovi[[#This Row],[Obveznica]], tblAmortizacioniPlanovi[[#This Row],[Kupon]])</f>
        <v>RSRS-O-M13</v>
      </c>
      <c r="B309" t="s">
        <v>80</v>
      </c>
      <c r="C309">
        <v>13</v>
      </c>
      <c r="D309" s="33">
        <v>48533</v>
      </c>
      <c r="E309">
        <v>0.1</v>
      </c>
      <c r="F309">
        <v>1.5E-3</v>
      </c>
      <c r="G309">
        <v>0.10150000000000001</v>
      </c>
    </row>
    <row r="310" spans="1:7" x14ac:dyDescent="0.25">
      <c r="A310" s="17" t="str">
        <f>CONCATENATE( tblAmortizacioniPlanovi[[#This Row],[Obveznica]], tblAmortizacioniPlanovi[[#This Row],[Kupon]])</f>
        <v>RSRS-O-N0</v>
      </c>
      <c r="B310" t="s">
        <v>81</v>
      </c>
      <c r="C310">
        <v>0</v>
      </c>
      <c r="D310" s="33">
        <v>44124</v>
      </c>
      <c r="E310">
        <v>0</v>
      </c>
      <c r="F310">
        <v>0</v>
      </c>
      <c r="G310">
        <v>0</v>
      </c>
    </row>
    <row r="311" spans="1:7" x14ac:dyDescent="0.25">
      <c r="A311" s="17" t="str">
        <f>CONCATENATE( tblAmortizacioniPlanovi[[#This Row],[Obveznica]], tblAmortizacioniPlanovi[[#This Row],[Kupon]])</f>
        <v>RSRS-O-N1</v>
      </c>
      <c r="B311" t="s">
        <v>81</v>
      </c>
      <c r="C311">
        <v>1</v>
      </c>
      <c r="D311" s="33">
        <v>44489</v>
      </c>
      <c r="E311">
        <v>1</v>
      </c>
      <c r="F311">
        <v>1.4999999999999999E-2</v>
      </c>
      <c r="G311">
        <v>1.4999999999999999E-2</v>
      </c>
    </row>
    <row r="312" spans="1:7" x14ac:dyDescent="0.25">
      <c r="A312" s="17" t="str">
        <f>CONCATENATE( tblAmortizacioniPlanovi[[#This Row],[Obveznica]], tblAmortizacioniPlanovi[[#This Row],[Kupon]])</f>
        <v>RSRS-O-N2</v>
      </c>
      <c r="B312" t="s">
        <v>81</v>
      </c>
      <c r="C312">
        <v>2</v>
      </c>
      <c r="D312" s="33">
        <v>44854</v>
      </c>
      <c r="E312">
        <v>1</v>
      </c>
      <c r="F312">
        <v>1.4999999999999999E-2</v>
      </c>
      <c r="G312">
        <v>1.4999999999999999E-2</v>
      </c>
    </row>
    <row r="313" spans="1:7" x14ac:dyDescent="0.25">
      <c r="A313" s="17" t="str">
        <f>CONCATENATE( tblAmortizacioniPlanovi[[#This Row],[Obveznica]], tblAmortizacioniPlanovi[[#This Row],[Kupon]])</f>
        <v>RSRS-O-N3</v>
      </c>
      <c r="B313" t="s">
        <v>81</v>
      </c>
      <c r="C313">
        <v>3</v>
      </c>
      <c r="D313" s="33">
        <v>45219</v>
      </c>
      <c r="E313">
        <v>1</v>
      </c>
      <c r="F313">
        <v>1.4999999999999999E-2</v>
      </c>
      <c r="G313">
        <v>1.4999999999999999E-2</v>
      </c>
    </row>
    <row r="314" spans="1:7" x14ac:dyDescent="0.25">
      <c r="A314" s="17" t="str">
        <f>CONCATENATE( tblAmortizacioniPlanovi[[#This Row],[Obveznica]], tblAmortizacioniPlanovi[[#This Row],[Kupon]])</f>
        <v>RSRS-O-N4</v>
      </c>
      <c r="B314" t="s">
        <v>81</v>
      </c>
      <c r="C314">
        <v>4</v>
      </c>
      <c r="D314" s="33">
        <v>45585</v>
      </c>
      <c r="E314">
        <v>1</v>
      </c>
      <c r="F314">
        <v>1.4999999999999999E-2</v>
      </c>
      <c r="G314">
        <v>0.115</v>
      </c>
    </row>
    <row r="315" spans="1:7" x14ac:dyDescent="0.25">
      <c r="A315" s="17" t="str">
        <f>CONCATENATE( tblAmortizacioniPlanovi[[#This Row],[Obveznica]], tblAmortizacioniPlanovi[[#This Row],[Kupon]])</f>
        <v>RSRS-O-N5</v>
      </c>
      <c r="B315" t="s">
        <v>81</v>
      </c>
      <c r="C315">
        <v>5</v>
      </c>
      <c r="D315" s="33">
        <v>45950</v>
      </c>
      <c r="E315">
        <v>0.9</v>
      </c>
      <c r="F315">
        <v>1.35E-2</v>
      </c>
      <c r="G315">
        <v>0.1135</v>
      </c>
    </row>
    <row r="316" spans="1:7" x14ac:dyDescent="0.25">
      <c r="A316" s="17" t="str">
        <f>CONCATENATE( tblAmortizacioniPlanovi[[#This Row],[Obveznica]], tblAmortizacioniPlanovi[[#This Row],[Kupon]])</f>
        <v>RSRS-O-N6</v>
      </c>
      <c r="B316" t="s">
        <v>81</v>
      </c>
      <c r="C316">
        <v>6</v>
      </c>
      <c r="D316" s="33">
        <v>46315</v>
      </c>
      <c r="E316">
        <v>0.8</v>
      </c>
      <c r="F316">
        <v>1.2E-2</v>
      </c>
      <c r="G316">
        <v>0.112</v>
      </c>
    </row>
    <row r="317" spans="1:7" x14ac:dyDescent="0.25">
      <c r="A317" s="17" t="str">
        <f>CONCATENATE( tblAmortizacioniPlanovi[[#This Row],[Obveznica]], tblAmortizacioniPlanovi[[#This Row],[Kupon]])</f>
        <v>RSRS-O-N7</v>
      </c>
      <c r="B317" t="s">
        <v>81</v>
      </c>
      <c r="C317">
        <v>7</v>
      </c>
      <c r="D317" s="33">
        <v>46680</v>
      </c>
      <c r="E317">
        <v>0.7</v>
      </c>
      <c r="F317">
        <v>1.0500000000000001E-2</v>
      </c>
      <c r="G317">
        <v>0.1105</v>
      </c>
    </row>
    <row r="318" spans="1:7" x14ac:dyDescent="0.25">
      <c r="A318" s="17" t="str">
        <f>CONCATENATE( tblAmortizacioniPlanovi[[#This Row],[Obveznica]], tblAmortizacioniPlanovi[[#This Row],[Kupon]])</f>
        <v>RSRS-O-N8</v>
      </c>
      <c r="B318" t="s">
        <v>81</v>
      </c>
      <c r="C318">
        <v>8</v>
      </c>
      <c r="D318" s="33">
        <v>47046</v>
      </c>
      <c r="E318">
        <v>0.6</v>
      </c>
      <c r="F318">
        <v>8.9999999999999993E-3</v>
      </c>
      <c r="G318">
        <v>0.109</v>
      </c>
    </row>
    <row r="319" spans="1:7" x14ac:dyDescent="0.25">
      <c r="A319" s="17" t="str">
        <f>CONCATENATE( tblAmortizacioniPlanovi[[#This Row],[Obveznica]], tblAmortizacioniPlanovi[[#This Row],[Kupon]])</f>
        <v>RSRS-O-N9</v>
      </c>
      <c r="B319" t="s">
        <v>81</v>
      </c>
      <c r="C319">
        <v>9</v>
      </c>
      <c r="D319" s="33">
        <v>47411</v>
      </c>
      <c r="E319">
        <v>0.5</v>
      </c>
      <c r="F319">
        <v>7.4999999999999997E-3</v>
      </c>
      <c r="G319">
        <v>0.1075</v>
      </c>
    </row>
    <row r="320" spans="1:7" x14ac:dyDescent="0.25">
      <c r="A320" s="17" t="str">
        <f>CONCATENATE( tblAmortizacioniPlanovi[[#This Row],[Obveznica]], tblAmortizacioniPlanovi[[#This Row],[Kupon]])</f>
        <v>RSRS-O-N10</v>
      </c>
      <c r="B320" t="s">
        <v>81</v>
      </c>
      <c r="C320">
        <v>10</v>
      </c>
      <c r="D320" s="33">
        <v>47776</v>
      </c>
      <c r="E320">
        <v>0.4</v>
      </c>
      <c r="F320">
        <v>6.0000000000000001E-3</v>
      </c>
      <c r="G320">
        <v>0.106</v>
      </c>
    </row>
    <row r="321" spans="1:7" x14ac:dyDescent="0.25">
      <c r="A321" s="17" t="str">
        <f>CONCATENATE( tblAmortizacioniPlanovi[[#This Row],[Obveznica]], tblAmortizacioniPlanovi[[#This Row],[Kupon]])</f>
        <v>RSRS-O-N11</v>
      </c>
      <c r="B321" t="s">
        <v>81</v>
      </c>
      <c r="C321">
        <v>11</v>
      </c>
      <c r="D321" s="33">
        <v>48141</v>
      </c>
      <c r="E321">
        <v>0.3</v>
      </c>
      <c r="F321">
        <v>4.4999999999999997E-3</v>
      </c>
      <c r="G321">
        <v>0.1045</v>
      </c>
    </row>
    <row r="322" spans="1:7" x14ac:dyDescent="0.25">
      <c r="A322" s="17" t="str">
        <f>CONCATENATE( tblAmortizacioniPlanovi[[#This Row],[Obveznica]], tblAmortizacioniPlanovi[[#This Row],[Kupon]])</f>
        <v>RSRS-O-N12</v>
      </c>
      <c r="B322" t="s">
        <v>81</v>
      </c>
      <c r="C322">
        <v>12</v>
      </c>
      <c r="D322" s="33">
        <v>48507</v>
      </c>
      <c r="E322">
        <v>0.2</v>
      </c>
      <c r="F322">
        <v>3.0000000000000001E-3</v>
      </c>
      <c r="G322">
        <v>0.10299999999999999</v>
      </c>
    </row>
    <row r="323" spans="1:7" x14ac:dyDescent="0.25">
      <c r="A323" s="17" t="str">
        <f>CONCATENATE( tblAmortizacioniPlanovi[[#This Row],[Obveznica]], tblAmortizacioniPlanovi[[#This Row],[Kupon]])</f>
        <v>RSRS-O-N13</v>
      </c>
      <c r="B323" t="s">
        <v>81</v>
      </c>
      <c r="C323">
        <v>13</v>
      </c>
      <c r="D323" s="33">
        <v>48872</v>
      </c>
      <c r="E323">
        <v>0.1</v>
      </c>
      <c r="F323">
        <v>1.5E-3</v>
      </c>
      <c r="G323">
        <v>0.10150000000000001</v>
      </c>
    </row>
    <row r="324" spans="1:7" x14ac:dyDescent="0.25">
      <c r="A324" s="17" t="str">
        <f>CONCATENATE( tblAmortizacioniPlanovi[[#This Row],[Obveznica]], tblAmortizacioniPlanovi[[#This Row],[Kupon]])</f>
        <v>RSRS-O-P0</v>
      </c>
      <c r="B324" t="s">
        <v>82</v>
      </c>
      <c r="C324">
        <v>0</v>
      </c>
      <c r="D324" s="33">
        <v>44505</v>
      </c>
      <c r="E324">
        <v>0</v>
      </c>
      <c r="F324">
        <v>0</v>
      </c>
      <c r="G324">
        <v>0</v>
      </c>
    </row>
    <row r="325" spans="1:7" x14ac:dyDescent="0.25">
      <c r="A325" s="17" t="str">
        <f>CONCATENATE( tblAmortizacioniPlanovi[[#This Row],[Obveznica]], tblAmortizacioniPlanovi[[#This Row],[Kupon]])</f>
        <v>RSRS-O-P1</v>
      </c>
      <c r="B325" t="s">
        <v>82</v>
      </c>
      <c r="C325">
        <v>1</v>
      </c>
      <c r="D325" s="33">
        <v>44870</v>
      </c>
      <c r="E325">
        <v>1</v>
      </c>
      <c r="F325">
        <v>1.4999999999999999E-2</v>
      </c>
      <c r="G325">
        <v>1.4999999999999999E-2</v>
      </c>
    </row>
    <row r="326" spans="1:7" x14ac:dyDescent="0.25">
      <c r="A326" s="17" t="str">
        <f>CONCATENATE( tblAmortizacioniPlanovi[[#This Row],[Obveznica]], tblAmortizacioniPlanovi[[#This Row],[Kupon]])</f>
        <v>RSRS-O-P2</v>
      </c>
      <c r="B326" t="s">
        <v>82</v>
      </c>
      <c r="C326">
        <v>2</v>
      </c>
      <c r="D326" s="33">
        <v>45235</v>
      </c>
      <c r="E326">
        <v>1</v>
      </c>
      <c r="F326">
        <v>1.4999999999999999E-2</v>
      </c>
      <c r="G326">
        <v>1.4999999999999999E-2</v>
      </c>
    </row>
    <row r="327" spans="1:7" x14ac:dyDescent="0.25">
      <c r="A327" s="17" t="str">
        <f>CONCATENATE( tblAmortizacioniPlanovi[[#This Row],[Obveznica]], tblAmortizacioniPlanovi[[#This Row],[Kupon]])</f>
        <v>RSRS-O-P3</v>
      </c>
      <c r="B327" t="s">
        <v>82</v>
      </c>
      <c r="C327">
        <v>3</v>
      </c>
      <c r="D327" s="33">
        <v>45601</v>
      </c>
      <c r="E327">
        <v>1</v>
      </c>
      <c r="F327">
        <v>1.4999999999999999E-2</v>
      </c>
      <c r="G327">
        <v>1.4999999999999999E-2</v>
      </c>
    </row>
    <row r="328" spans="1:7" x14ac:dyDescent="0.25">
      <c r="A328" s="17" t="str">
        <f>CONCATENATE( tblAmortizacioniPlanovi[[#This Row],[Obveznica]], tblAmortizacioniPlanovi[[#This Row],[Kupon]])</f>
        <v>RSRS-O-P4</v>
      </c>
      <c r="B328" t="s">
        <v>82</v>
      </c>
      <c r="C328">
        <v>4</v>
      </c>
      <c r="D328" s="33">
        <v>45966</v>
      </c>
      <c r="E328">
        <v>1</v>
      </c>
      <c r="F328">
        <v>1.4999999999999999E-2</v>
      </c>
      <c r="G328">
        <v>0.115</v>
      </c>
    </row>
    <row r="329" spans="1:7" x14ac:dyDescent="0.25">
      <c r="A329" s="17" t="str">
        <f>CONCATENATE( tblAmortizacioniPlanovi[[#This Row],[Obveznica]], tblAmortizacioniPlanovi[[#This Row],[Kupon]])</f>
        <v>RSRS-O-P5</v>
      </c>
      <c r="B329" t="s">
        <v>82</v>
      </c>
      <c r="C329">
        <v>5</v>
      </c>
      <c r="D329" s="33">
        <v>46331</v>
      </c>
      <c r="E329">
        <v>0.9</v>
      </c>
      <c r="F329">
        <v>1.35E-2</v>
      </c>
      <c r="G329">
        <v>0.1135</v>
      </c>
    </row>
    <row r="330" spans="1:7" x14ac:dyDescent="0.25">
      <c r="A330" s="17" t="str">
        <f>CONCATENATE( tblAmortizacioniPlanovi[[#This Row],[Obveznica]], tblAmortizacioniPlanovi[[#This Row],[Kupon]])</f>
        <v>RSRS-O-P6</v>
      </c>
      <c r="B330" t="s">
        <v>82</v>
      </c>
      <c r="C330">
        <v>6</v>
      </c>
      <c r="D330" s="33">
        <v>46696</v>
      </c>
      <c r="E330">
        <v>0.8</v>
      </c>
      <c r="F330">
        <v>1.2E-2</v>
      </c>
      <c r="G330">
        <v>0.112</v>
      </c>
    </row>
    <row r="331" spans="1:7" x14ac:dyDescent="0.25">
      <c r="A331" s="17" t="str">
        <f>CONCATENATE( tblAmortizacioniPlanovi[[#This Row],[Obveznica]], tblAmortizacioniPlanovi[[#This Row],[Kupon]])</f>
        <v>RSRS-O-P7</v>
      </c>
      <c r="B331" t="s">
        <v>82</v>
      </c>
      <c r="C331">
        <v>7</v>
      </c>
      <c r="D331" s="33">
        <v>47062</v>
      </c>
      <c r="E331">
        <v>0.7</v>
      </c>
      <c r="F331">
        <v>1.0500000000000001E-2</v>
      </c>
      <c r="G331">
        <v>0.1105</v>
      </c>
    </row>
    <row r="332" spans="1:7" x14ac:dyDescent="0.25">
      <c r="A332" s="17" t="str">
        <f>CONCATENATE( tblAmortizacioniPlanovi[[#This Row],[Obveznica]], tblAmortizacioniPlanovi[[#This Row],[Kupon]])</f>
        <v>RSRS-O-P8</v>
      </c>
      <c r="B332" t="s">
        <v>82</v>
      </c>
      <c r="C332">
        <v>8</v>
      </c>
      <c r="D332" s="33">
        <v>47427</v>
      </c>
      <c r="E332">
        <v>0.6</v>
      </c>
      <c r="F332">
        <v>8.9999999999999993E-3</v>
      </c>
      <c r="G332">
        <v>0.109</v>
      </c>
    </row>
    <row r="333" spans="1:7" x14ac:dyDescent="0.25">
      <c r="A333" s="17" t="str">
        <f>CONCATENATE( tblAmortizacioniPlanovi[[#This Row],[Obveznica]], tblAmortizacioniPlanovi[[#This Row],[Kupon]])</f>
        <v>RSRS-O-P9</v>
      </c>
      <c r="B333" t="s">
        <v>82</v>
      </c>
      <c r="C333">
        <v>9</v>
      </c>
      <c r="D333" s="33">
        <v>47792</v>
      </c>
      <c r="E333">
        <v>0.5</v>
      </c>
      <c r="F333">
        <v>7.4999999999999997E-3</v>
      </c>
      <c r="G333">
        <v>0.1075</v>
      </c>
    </row>
    <row r="334" spans="1:7" x14ac:dyDescent="0.25">
      <c r="A334" s="17" t="str">
        <f>CONCATENATE( tblAmortizacioniPlanovi[[#This Row],[Obveznica]], tblAmortizacioniPlanovi[[#This Row],[Kupon]])</f>
        <v>RSRS-O-P10</v>
      </c>
      <c r="B334" t="s">
        <v>82</v>
      </c>
      <c r="C334">
        <v>10</v>
      </c>
      <c r="D334" s="33">
        <v>48157</v>
      </c>
      <c r="E334">
        <v>0.4</v>
      </c>
      <c r="F334">
        <v>6.0000000000000001E-3</v>
      </c>
      <c r="G334">
        <v>0.106</v>
      </c>
    </row>
    <row r="335" spans="1:7" x14ac:dyDescent="0.25">
      <c r="A335" s="17" t="str">
        <f>CONCATENATE( tblAmortizacioniPlanovi[[#This Row],[Obveznica]], tblAmortizacioniPlanovi[[#This Row],[Kupon]])</f>
        <v>RSRS-O-P11</v>
      </c>
      <c r="B335" t="s">
        <v>82</v>
      </c>
      <c r="C335">
        <v>11</v>
      </c>
      <c r="D335" s="33">
        <v>48523</v>
      </c>
      <c r="E335">
        <v>0.3</v>
      </c>
      <c r="F335">
        <v>4.4999999999999997E-3</v>
      </c>
      <c r="G335">
        <v>0.1045</v>
      </c>
    </row>
    <row r="336" spans="1:7" x14ac:dyDescent="0.25">
      <c r="A336" s="17" t="str">
        <f>CONCATENATE( tblAmortizacioniPlanovi[[#This Row],[Obveznica]], tblAmortizacioniPlanovi[[#This Row],[Kupon]])</f>
        <v>RSRS-O-P12</v>
      </c>
      <c r="B336" t="s">
        <v>82</v>
      </c>
      <c r="C336">
        <v>12</v>
      </c>
      <c r="D336" s="33">
        <v>48888</v>
      </c>
      <c r="E336">
        <v>0.2</v>
      </c>
      <c r="F336">
        <v>3.0000000000000001E-3</v>
      </c>
      <c r="G336">
        <v>0.10299999999999999</v>
      </c>
    </row>
    <row r="337" spans="1:7" x14ac:dyDescent="0.25">
      <c r="A337" s="17" t="str">
        <f>CONCATENATE( tblAmortizacioniPlanovi[[#This Row],[Obveznica]], tblAmortizacioniPlanovi[[#This Row],[Kupon]])</f>
        <v>RSRS-O-P13</v>
      </c>
      <c r="B337" t="s">
        <v>82</v>
      </c>
      <c r="C337">
        <v>13</v>
      </c>
      <c r="D337" s="33">
        <v>49253</v>
      </c>
      <c r="E337">
        <v>0.1</v>
      </c>
      <c r="F337">
        <v>1.5E-3</v>
      </c>
      <c r="G337">
        <v>0.10150000000000001</v>
      </c>
    </row>
    <row r="338" spans="1:7" x14ac:dyDescent="0.25">
      <c r="A338" s="17" t="str">
        <f>CONCATENATE( tblAmortizacioniPlanovi[[#This Row],[Obveznica]], tblAmortizacioniPlanovi[[#This Row],[Kupon]])</f>
        <v>RSRS-O-R0</v>
      </c>
      <c r="B338" t="s">
        <v>83</v>
      </c>
      <c r="C338">
        <v>0</v>
      </c>
      <c r="D338" s="33">
        <v>44805</v>
      </c>
      <c r="E338">
        <v>0</v>
      </c>
      <c r="F338">
        <v>0</v>
      </c>
      <c r="G338">
        <v>0</v>
      </c>
    </row>
    <row r="339" spans="1:7" x14ac:dyDescent="0.25">
      <c r="A339" s="17" t="str">
        <f>CONCATENATE( tblAmortizacioniPlanovi[[#This Row],[Obveznica]], tblAmortizacioniPlanovi[[#This Row],[Kupon]])</f>
        <v>RSRS-O-R1</v>
      </c>
      <c r="B339" t="s">
        <v>83</v>
      </c>
      <c r="C339">
        <v>1</v>
      </c>
      <c r="D339" s="33">
        <v>45170</v>
      </c>
      <c r="E339">
        <v>1</v>
      </c>
      <c r="F339">
        <v>1.4999999999999999E-2</v>
      </c>
      <c r="G339">
        <v>1.4999999999999999E-2</v>
      </c>
    </row>
    <row r="340" spans="1:7" x14ac:dyDescent="0.25">
      <c r="A340" s="17" t="str">
        <f>CONCATENATE( tblAmortizacioniPlanovi[[#This Row],[Obveznica]], tblAmortizacioniPlanovi[[#This Row],[Kupon]])</f>
        <v>RSRS-O-R2</v>
      </c>
      <c r="B340" t="s">
        <v>83</v>
      </c>
      <c r="C340">
        <v>2</v>
      </c>
      <c r="D340" s="33">
        <v>45536</v>
      </c>
      <c r="E340">
        <v>1</v>
      </c>
      <c r="F340">
        <v>1.4999999999999999E-2</v>
      </c>
      <c r="G340">
        <v>1.4999999999999999E-2</v>
      </c>
    </row>
    <row r="341" spans="1:7" x14ac:dyDescent="0.25">
      <c r="A341" s="17" t="str">
        <f>CONCATENATE( tblAmortizacioniPlanovi[[#This Row],[Obveznica]], tblAmortizacioniPlanovi[[#This Row],[Kupon]])</f>
        <v>RSRS-O-R3</v>
      </c>
      <c r="B341" t="s">
        <v>83</v>
      </c>
      <c r="C341">
        <v>3</v>
      </c>
      <c r="D341" s="33">
        <v>45901</v>
      </c>
      <c r="E341">
        <v>1</v>
      </c>
      <c r="F341">
        <v>1.4999999999999999E-2</v>
      </c>
      <c r="G341">
        <v>1.4999999999999999E-2</v>
      </c>
    </row>
    <row r="342" spans="1:7" x14ac:dyDescent="0.25">
      <c r="A342" s="17" t="str">
        <f>CONCATENATE( tblAmortizacioniPlanovi[[#This Row],[Obveznica]], tblAmortizacioniPlanovi[[#This Row],[Kupon]])</f>
        <v>RSRS-O-R4</v>
      </c>
      <c r="B342" t="s">
        <v>83</v>
      </c>
      <c r="C342">
        <v>4</v>
      </c>
      <c r="D342" s="33">
        <v>46266</v>
      </c>
      <c r="E342">
        <v>1</v>
      </c>
      <c r="F342">
        <v>1.4999999999999999E-2</v>
      </c>
      <c r="G342">
        <v>0.115</v>
      </c>
    </row>
    <row r="343" spans="1:7" x14ac:dyDescent="0.25">
      <c r="A343" s="17" t="str">
        <f>CONCATENATE( tblAmortizacioniPlanovi[[#This Row],[Obveznica]], tblAmortizacioniPlanovi[[#This Row],[Kupon]])</f>
        <v>RSRS-O-R5</v>
      </c>
      <c r="B343" t="s">
        <v>83</v>
      </c>
      <c r="C343">
        <v>5</v>
      </c>
      <c r="D343" s="33">
        <v>46631</v>
      </c>
      <c r="E343">
        <v>0.9</v>
      </c>
      <c r="F343">
        <v>1.35E-2</v>
      </c>
      <c r="G343">
        <v>0.1135</v>
      </c>
    </row>
    <row r="344" spans="1:7" x14ac:dyDescent="0.25">
      <c r="A344" s="17" t="str">
        <f>CONCATENATE( tblAmortizacioniPlanovi[[#This Row],[Obveznica]], tblAmortizacioniPlanovi[[#This Row],[Kupon]])</f>
        <v>RSRS-O-R6</v>
      </c>
      <c r="B344" t="s">
        <v>83</v>
      </c>
      <c r="C344">
        <v>6</v>
      </c>
      <c r="D344" s="33">
        <v>46997</v>
      </c>
      <c r="E344">
        <v>0.8</v>
      </c>
      <c r="F344">
        <v>1.2E-2</v>
      </c>
      <c r="G344">
        <v>0.112</v>
      </c>
    </row>
    <row r="345" spans="1:7" x14ac:dyDescent="0.25">
      <c r="A345" s="17" t="str">
        <f>CONCATENATE( tblAmortizacioniPlanovi[[#This Row],[Obveznica]], tblAmortizacioniPlanovi[[#This Row],[Kupon]])</f>
        <v>RSRS-O-R7</v>
      </c>
      <c r="B345" t="s">
        <v>83</v>
      </c>
      <c r="C345">
        <v>7</v>
      </c>
      <c r="D345" s="33">
        <v>47362</v>
      </c>
      <c r="E345">
        <v>0.7</v>
      </c>
      <c r="F345">
        <v>1.0500000000000001E-2</v>
      </c>
      <c r="G345">
        <v>0.1105</v>
      </c>
    </row>
    <row r="346" spans="1:7" x14ac:dyDescent="0.25">
      <c r="A346" s="17" t="str">
        <f>CONCATENATE( tblAmortizacioniPlanovi[[#This Row],[Obveznica]], tblAmortizacioniPlanovi[[#This Row],[Kupon]])</f>
        <v>RSRS-O-R8</v>
      </c>
      <c r="B346" t="s">
        <v>83</v>
      </c>
      <c r="C346">
        <v>8</v>
      </c>
      <c r="D346" s="33">
        <v>47727</v>
      </c>
      <c r="E346">
        <v>0.6</v>
      </c>
      <c r="F346">
        <v>8.9999999999999993E-3</v>
      </c>
      <c r="G346">
        <v>0.109</v>
      </c>
    </row>
    <row r="347" spans="1:7" x14ac:dyDescent="0.25">
      <c r="A347" s="17" t="str">
        <f>CONCATENATE( tblAmortizacioniPlanovi[[#This Row],[Obveznica]], tblAmortizacioniPlanovi[[#This Row],[Kupon]])</f>
        <v>RSRS-O-R9</v>
      </c>
      <c r="B347" t="s">
        <v>83</v>
      </c>
      <c r="C347">
        <v>9</v>
      </c>
      <c r="D347" s="33">
        <v>48092</v>
      </c>
      <c r="E347">
        <v>0.5</v>
      </c>
      <c r="F347">
        <v>7.4999999999999997E-3</v>
      </c>
      <c r="G347">
        <v>0.1075</v>
      </c>
    </row>
    <row r="348" spans="1:7" x14ac:dyDescent="0.25">
      <c r="A348" s="17" t="str">
        <f>CONCATENATE( tblAmortizacioniPlanovi[[#This Row],[Obveznica]], tblAmortizacioniPlanovi[[#This Row],[Kupon]])</f>
        <v>RSRS-O-R10</v>
      </c>
      <c r="B348" t="s">
        <v>83</v>
      </c>
      <c r="C348">
        <v>10</v>
      </c>
      <c r="D348" s="33">
        <v>48458</v>
      </c>
      <c r="E348">
        <v>0.4</v>
      </c>
      <c r="F348">
        <v>6.0000000000000001E-3</v>
      </c>
      <c r="G348">
        <v>0.106</v>
      </c>
    </row>
    <row r="349" spans="1:7" x14ac:dyDescent="0.25">
      <c r="A349" s="17" t="str">
        <f>CONCATENATE( tblAmortizacioniPlanovi[[#This Row],[Obveznica]], tblAmortizacioniPlanovi[[#This Row],[Kupon]])</f>
        <v>RSRS-O-R11</v>
      </c>
      <c r="B349" t="s">
        <v>83</v>
      </c>
      <c r="C349">
        <v>11</v>
      </c>
      <c r="D349" s="33">
        <v>48823</v>
      </c>
      <c r="E349">
        <v>0.3</v>
      </c>
      <c r="F349">
        <v>4.4999999999999997E-3</v>
      </c>
      <c r="G349">
        <v>0.1045</v>
      </c>
    </row>
    <row r="350" spans="1:7" x14ac:dyDescent="0.25">
      <c r="A350" s="17" t="str">
        <f>CONCATENATE( tblAmortizacioniPlanovi[[#This Row],[Obveznica]], tblAmortizacioniPlanovi[[#This Row],[Kupon]])</f>
        <v>RSRS-O-R12</v>
      </c>
      <c r="B350" t="s">
        <v>83</v>
      </c>
      <c r="C350">
        <v>12</v>
      </c>
      <c r="D350" s="33">
        <v>49188</v>
      </c>
      <c r="E350">
        <v>0.2</v>
      </c>
      <c r="F350">
        <v>3.0000000000000001E-3</v>
      </c>
      <c r="G350">
        <v>0.10299999999999999</v>
      </c>
    </row>
    <row r="351" spans="1:7" x14ac:dyDescent="0.25">
      <c r="A351" s="17" t="str">
        <f>CONCATENATE( tblAmortizacioniPlanovi[[#This Row],[Obveznica]], tblAmortizacioniPlanovi[[#This Row],[Kupon]])</f>
        <v>RSRS-O-R13</v>
      </c>
      <c r="B351" t="s">
        <v>83</v>
      </c>
      <c r="C351">
        <v>13</v>
      </c>
      <c r="D351" s="33">
        <v>49553</v>
      </c>
      <c r="E351">
        <v>0.1</v>
      </c>
      <c r="F351">
        <v>1.5E-3</v>
      </c>
      <c r="G351">
        <v>0.10150000000000001</v>
      </c>
    </row>
    <row r="352" spans="1:7" x14ac:dyDescent="0.25">
      <c r="A352" s="17" t="str">
        <f>CONCATENATE( tblAmortizacioniPlanovi[[#This Row],[Obveznica]], tblAmortizacioniPlanovi[[#This Row],[Kupon]])</f>
        <v>RSRS-O-S0</v>
      </c>
      <c r="B352" t="s">
        <v>94</v>
      </c>
      <c r="C352">
        <v>0</v>
      </c>
      <c r="D352" s="33">
        <v>45217</v>
      </c>
      <c r="E352">
        <v>0</v>
      </c>
      <c r="F352">
        <v>0</v>
      </c>
      <c r="G352">
        <v>0</v>
      </c>
    </row>
    <row r="353" spans="1:7" x14ac:dyDescent="0.25">
      <c r="A353" s="17" t="str">
        <f>CONCATENATE( tblAmortizacioniPlanovi[[#This Row],[Obveznica]], tblAmortizacioniPlanovi[[#This Row],[Kupon]])</f>
        <v>RSRS-O-S1</v>
      </c>
      <c r="B353" t="s">
        <v>94</v>
      </c>
      <c r="C353">
        <v>1</v>
      </c>
      <c r="D353" s="33">
        <v>45583</v>
      </c>
      <c r="E353">
        <v>1</v>
      </c>
      <c r="F353">
        <v>1.4999999999999999E-2</v>
      </c>
      <c r="G353">
        <v>1.4999999999999999E-2</v>
      </c>
    </row>
    <row r="354" spans="1:7" x14ac:dyDescent="0.25">
      <c r="A354" s="17" t="str">
        <f>CONCATENATE( tblAmortizacioniPlanovi[[#This Row],[Obveznica]], tblAmortizacioniPlanovi[[#This Row],[Kupon]])</f>
        <v>RSRS-O-S2</v>
      </c>
      <c r="B354" t="s">
        <v>94</v>
      </c>
      <c r="C354">
        <v>2</v>
      </c>
      <c r="D354" s="33">
        <v>45948</v>
      </c>
      <c r="E354">
        <v>1</v>
      </c>
      <c r="F354">
        <v>1.4999999999999999E-2</v>
      </c>
      <c r="G354">
        <v>1.4999999999999999E-2</v>
      </c>
    </row>
    <row r="355" spans="1:7" x14ac:dyDescent="0.25">
      <c r="A355" s="17" t="str">
        <f>CONCATENATE( tblAmortizacioniPlanovi[[#This Row],[Obveznica]], tblAmortizacioniPlanovi[[#This Row],[Kupon]])</f>
        <v>RSRS-O-S3</v>
      </c>
      <c r="B355" t="s">
        <v>94</v>
      </c>
      <c r="C355">
        <v>3</v>
      </c>
      <c r="D355" s="33">
        <v>46313</v>
      </c>
      <c r="E355">
        <v>1</v>
      </c>
      <c r="F355">
        <v>1.4999999999999999E-2</v>
      </c>
      <c r="G355">
        <v>1.4999999999999999E-2</v>
      </c>
    </row>
    <row r="356" spans="1:7" x14ac:dyDescent="0.25">
      <c r="A356" s="17" t="str">
        <f>CONCATENATE( tblAmortizacioniPlanovi[[#This Row],[Obveznica]], tblAmortizacioniPlanovi[[#This Row],[Kupon]])</f>
        <v>RSRS-O-S4</v>
      </c>
      <c r="B356" t="s">
        <v>94</v>
      </c>
      <c r="C356">
        <v>4</v>
      </c>
      <c r="D356" s="33">
        <v>46678</v>
      </c>
      <c r="E356">
        <v>1</v>
      </c>
      <c r="F356">
        <v>1.4999999999999999E-2</v>
      </c>
      <c r="G356">
        <v>0.115</v>
      </c>
    </row>
    <row r="357" spans="1:7" x14ac:dyDescent="0.25">
      <c r="A357" s="17" t="str">
        <f>CONCATENATE( tblAmortizacioniPlanovi[[#This Row],[Obveznica]], tblAmortizacioniPlanovi[[#This Row],[Kupon]])</f>
        <v>RSRS-O-S5</v>
      </c>
      <c r="B357" t="s">
        <v>94</v>
      </c>
      <c r="C357">
        <v>5</v>
      </c>
      <c r="D357" s="33">
        <v>47044</v>
      </c>
      <c r="E357">
        <v>0.9</v>
      </c>
      <c r="F357">
        <v>1.35E-2</v>
      </c>
      <c r="G357">
        <v>0.1135</v>
      </c>
    </row>
    <row r="358" spans="1:7" x14ac:dyDescent="0.25">
      <c r="A358" s="17" t="str">
        <f>CONCATENATE( tblAmortizacioniPlanovi[[#This Row],[Obveznica]], tblAmortizacioniPlanovi[[#This Row],[Kupon]])</f>
        <v>RSRS-O-S6</v>
      </c>
      <c r="B358" t="s">
        <v>94</v>
      </c>
      <c r="C358">
        <v>6</v>
      </c>
      <c r="D358" s="33">
        <v>47409</v>
      </c>
      <c r="E358">
        <v>0.8</v>
      </c>
      <c r="F358">
        <v>1.2E-2</v>
      </c>
      <c r="G358">
        <v>0.112</v>
      </c>
    </row>
    <row r="359" spans="1:7" x14ac:dyDescent="0.25">
      <c r="A359" s="17" t="str">
        <f>CONCATENATE( tblAmortizacioniPlanovi[[#This Row],[Obveznica]], tblAmortizacioniPlanovi[[#This Row],[Kupon]])</f>
        <v>RSRS-O-S7</v>
      </c>
      <c r="B359" t="s">
        <v>94</v>
      </c>
      <c r="C359">
        <v>7</v>
      </c>
      <c r="D359" s="33">
        <v>47774</v>
      </c>
      <c r="E359">
        <v>0.7</v>
      </c>
      <c r="F359">
        <v>1.0500000000000001E-2</v>
      </c>
      <c r="G359">
        <v>0.1105</v>
      </c>
    </row>
    <row r="360" spans="1:7" x14ac:dyDescent="0.25">
      <c r="A360" s="17" t="str">
        <f>CONCATENATE( tblAmortizacioniPlanovi[[#This Row],[Obveznica]], tblAmortizacioniPlanovi[[#This Row],[Kupon]])</f>
        <v>RSRS-O-S8</v>
      </c>
      <c r="B360" t="s">
        <v>94</v>
      </c>
      <c r="C360">
        <v>8</v>
      </c>
      <c r="D360" s="33">
        <v>48139</v>
      </c>
      <c r="E360">
        <v>0.6</v>
      </c>
      <c r="F360">
        <v>8.9999999999999993E-3</v>
      </c>
      <c r="G360">
        <v>0.109</v>
      </c>
    </row>
    <row r="361" spans="1:7" x14ac:dyDescent="0.25">
      <c r="A361" s="17" t="str">
        <f>CONCATENATE( tblAmortizacioniPlanovi[[#This Row],[Obveznica]], tblAmortizacioniPlanovi[[#This Row],[Kupon]])</f>
        <v>RSRS-O-S9</v>
      </c>
      <c r="B361" t="s">
        <v>94</v>
      </c>
      <c r="C361">
        <v>9</v>
      </c>
      <c r="D361" s="33">
        <v>48505</v>
      </c>
      <c r="E361">
        <v>0.5</v>
      </c>
      <c r="F361">
        <v>7.4999999999999997E-3</v>
      </c>
      <c r="G361">
        <v>0.1075</v>
      </c>
    </row>
    <row r="362" spans="1:7" x14ac:dyDescent="0.25">
      <c r="A362" s="17" t="str">
        <f>CONCATENATE( tblAmortizacioniPlanovi[[#This Row],[Obveznica]], tblAmortizacioniPlanovi[[#This Row],[Kupon]])</f>
        <v>RSRS-O-S10</v>
      </c>
      <c r="B362" t="s">
        <v>94</v>
      </c>
      <c r="C362">
        <v>10</v>
      </c>
      <c r="D362" s="33">
        <v>48870</v>
      </c>
      <c r="E362">
        <v>0.4</v>
      </c>
      <c r="F362">
        <v>6.0000000000000001E-3</v>
      </c>
      <c r="G362">
        <v>0.106</v>
      </c>
    </row>
    <row r="363" spans="1:7" x14ac:dyDescent="0.25">
      <c r="A363" s="17" t="str">
        <f>CONCATENATE( tblAmortizacioniPlanovi[[#This Row],[Obveznica]], tblAmortizacioniPlanovi[[#This Row],[Kupon]])</f>
        <v>RSRS-O-S11</v>
      </c>
      <c r="B363" t="s">
        <v>94</v>
      </c>
      <c r="C363">
        <v>11</v>
      </c>
      <c r="D363" s="33">
        <v>49235</v>
      </c>
      <c r="E363">
        <v>0.3</v>
      </c>
      <c r="F363">
        <v>4.4999999999999997E-3</v>
      </c>
      <c r="G363">
        <v>0.1045</v>
      </c>
    </row>
    <row r="364" spans="1:7" x14ac:dyDescent="0.25">
      <c r="A364" s="17" t="str">
        <f>CONCATENATE( tblAmortizacioniPlanovi[[#This Row],[Obveznica]], tblAmortizacioniPlanovi[[#This Row],[Kupon]])</f>
        <v>RSRS-O-S12</v>
      </c>
      <c r="B364" t="s">
        <v>94</v>
      </c>
      <c r="C364">
        <v>12</v>
      </c>
      <c r="D364" s="33">
        <v>49600</v>
      </c>
      <c r="E364">
        <v>0.2</v>
      </c>
      <c r="F364">
        <v>3.0000000000000001E-3</v>
      </c>
      <c r="G364">
        <v>0.10299999999999999</v>
      </c>
    </row>
    <row r="365" spans="1:7" x14ac:dyDescent="0.25">
      <c r="A365" s="17" t="str">
        <f>CONCATENATE( tblAmortizacioniPlanovi[[#This Row],[Obveznica]], tblAmortizacioniPlanovi[[#This Row],[Kupon]])</f>
        <v>RSRS-O-S13</v>
      </c>
      <c r="B365" t="s">
        <v>94</v>
      </c>
      <c r="C365">
        <v>13</v>
      </c>
      <c r="D365" s="33">
        <v>49966</v>
      </c>
      <c r="E365">
        <v>0.1</v>
      </c>
      <c r="F365">
        <v>1.5E-3</v>
      </c>
      <c r="G365">
        <v>0.10150000000000001</v>
      </c>
    </row>
    <row r="366" spans="1:7" x14ac:dyDescent="0.25">
      <c r="A366" s="17" t="s">
        <v>124</v>
      </c>
      <c r="B366" t="s">
        <v>98</v>
      </c>
      <c r="C366">
        <v>0</v>
      </c>
      <c r="D366" s="35" t="s">
        <v>138</v>
      </c>
      <c r="E366">
        <v>0</v>
      </c>
      <c r="F366">
        <v>0</v>
      </c>
      <c r="G366">
        <v>0</v>
      </c>
    </row>
    <row r="367" spans="1:7" x14ac:dyDescent="0.25">
      <c r="A367" s="17" t="s">
        <v>125</v>
      </c>
      <c r="B367" t="s">
        <v>98</v>
      </c>
      <c r="C367">
        <v>1</v>
      </c>
      <c r="D367" s="35" t="s">
        <v>139</v>
      </c>
      <c r="E367">
        <v>1</v>
      </c>
      <c r="F367">
        <v>1.4999999999999999E-2</v>
      </c>
      <c r="G367">
        <v>1.4999999999999999E-2</v>
      </c>
    </row>
    <row r="368" spans="1:7" x14ac:dyDescent="0.25">
      <c r="A368" s="17" t="s">
        <v>126</v>
      </c>
      <c r="B368" t="s">
        <v>98</v>
      </c>
      <c r="C368">
        <v>2</v>
      </c>
      <c r="D368" s="35" t="s">
        <v>140</v>
      </c>
      <c r="E368">
        <v>1</v>
      </c>
      <c r="F368">
        <v>1.4999999999999999E-2</v>
      </c>
      <c r="G368">
        <v>1.4999999999999999E-2</v>
      </c>
    </row>
    <row r="369" spans="1:7" x14ac:dyDescent="0.25">
      <c r="A369" s="17" t="s">
        <v>127</v>
      </c>
      <c r="B369" t="s">
        <v>98</v>
      </c>
      <c r="C369">
        <v>3</v>
      </c>
      <c r="D369" s="35" t="s">
        <v>141</v>
      </c>
      <c r="E369">
        <v>1</v>
      </c>
      <c r="F369">
        <v>1.4999999999999999E-2</v>
      </c>
      <c r="G369">
        <v>1.4999999999999999E-2</v>
      </c>
    </row>
    <row r="370" spans="1:7" x14ac:dyDescent="0.25">
      <c r="A370" s="17" t="s">
        <v>128</v>
      </c>
      <c r="B370" t="s">
        <v>98</v>
      </c>
      <c r="C370">
        <v>4</v>
      </c>
      <c r="D370" s="35" t="s">
        <v>142</v>
      </c>
      <c r="E370">
        <v>1</v>
      </c>
      <c r="F370">
        <v>1.4999999999999999E-2</v>
      </c>
      <c r="G370">
        <v>0.115</v>
      </c>
    </row>
    <row r="371" spans="1:7" x14ac:dyDescent="0.25">
      <c r="A371" s="17" t="s">
        <v>129</v>
      </c>
      <c r="B371" t="s">
        <v>98</v>
      </c>
      <c r="C371">
        <v>5</v>
      </c>
      <c r="D371" s="35" t="s">
        <v>143</v>
      </c>
      <c r="E371">
        <v>0.9</v>
      </c>
      <c r="F371">
        <v>1.35E-2</v>
      </c>
      <c r="G371">
        <v>0.1135</v>
      </c>
    </row>
    <row r="372" spans="1:7" x14ac:dyDescent="0.25">
      <c r="A372" s="17" t="s">
        <v>130</v>
      </c>
      <c r="B372" t="s">
        <v>98</v>
      </c>
      <c r="C372">
        <v>6</v>
      </c>
      <c r="D372" s="35" t="s">
        <v>144</v>
      </c>
      <c r="E372">
        <v>0.8</v>
      </c>
      <c r="F372">
        <v>1.2E-2</v>
      </c>
      <c r="G372">
        <v>0.112</v>
      </c>
    </row>
    <row r="373" spans="1:7" x14ac:dyDescent="0.25">
      <c r="A373" s="17" t="s">
        <v>131</v>
      </c>
      <c r="B373" t="s">
        <v>98</v>
      </c>
      <c r="C373">
        <v>7</v>
      </c>
      <c r="D373" s="35" t="s">
        <v>145</v>
      </c>
      <c r="E373">
        <v>0.7</v>
      </c>
      <c r="F373">
        <v>1.0500000000000001E-2</v>
      </c>
      <c r="G373">
        <v>0.1105</v>
      </c>
    </row>
    <row r="374" spans="1:7" x14ac:dyDescent="0.25">
      <c r="A374" s="17" t="s">
        <v>132</v>
      </c>
      <c r="B374" t="s">
        <v>98</v>
      </c>
      <c r="C374">
        <v>8</v>
      </c>
      <c r="D374" s="35" t="s">
        <v>146</v>
      </c>
      <c r="E374">
        <v>0.6</v>
      </c>
      <c r="F374">
        <v>8.9999999999999993E-3</v>
      </c>
      <c r="G374">
        <v>0.109</v>
      </c>
    </row>
    <row r="375" spans="1:7" x14ac:dyDescent="0.25">
      <c r="A375" s="17" t="s">
        <v>133</v>
      </c>
      <c r="B375" t="s">
        <v>98</v>
      </c>
      <c r="C375">
        <v>9</v>
      </c>
      <c r="D375" s="35" t="s">
        <v>147</v>
      </c>
      <c r="E375">
        <v>0.5</v>
      </c>
      <c r="F375">
        <v>7.4999999999999997E-3</v>
      </c>
      <c r="G375">
        <v>0.1075</v>
      </c>
    </row>
    <row r="376" spans="1:7" x14ac:dyDescent="0.25">
      <c r="A376" s="17" t="s">
        <v>134</v>
      </c>
      <c r="B376" t="s">
        <v>98</v>
      </c>
      <c r="C376">
        <v>10</v>
      </c>
      <c r="D376" s="35" t="s">
        <v>148</v>
      </c>
      <c r="E376">
        <v>0.4</v>
      </c>
      <c r="F376">
        <v>6.0000000000000001E-3</v>
      </c>
      <c r="G376">
        <v>0.106</v>
      </c>
    </row>
    <row r="377" spans="1:7" x14ac:dyDescent="0.25">
      <c r="A377" s="17" t="s">
        <v>135</v>
      </c>
      <c r="B377" t="s">
        <v>98</v>
      </c>
      <c r="C377">
        <v>11</v>
      </c>
      <c r="D377" s="35" t="s">
        <v>149</v>
      </c>
      <c r="E377">
        <v>0.3</v>
      </c>
      <c r="F377">
        <v>4.4999999999999997E-3</v>
      </c>
      <c r="G377">
        <v>0.1045</v>
      </c>
    </row>
    <row r="378" spans="1:7" x14ac:dyDescent="0.25">
      <c r="A378" s="17" t="s">
        <v>136</v>
      </c>
      <c r="B378" t="s">
        <v>98</v>
      </c>
      <c r="C378">
        <v>12</v>
      </c>
      <c r="D378" s="35" t="s">
        <v>150</v>
      </c>
      <c r="E378">
        <v>0.2</v>
      </c>
      <c r="F378">
        <v>3.0000000000000001E-3</v>
      </c>
      <c r="G378">
        <v>0.10299999999999999</v>
      </c>
    </row>
    <row r="379" spans="1:7" x14ac:dyDescent="0.25">
      <c r="A379" s="17" t="s">
        <v>137</v>
      </c>
      <c r="B379" t="s">
        <v>98</v>
      </c>
      <c r="C379">
        <v>13</v>
      </c>
      <c r="D379" s="35" t="s">
        <v>151</v>
      </c>
      <c r="E379">
        <v>0.1</v>
      </c>
      <c r="F379">
        <v>1.5E-3</v>
      </c>
      <c r="G379">
        <v>0.10150000000000001</v>
      </c>
    </row>
    <row r="380" spans="1:7" x14ac:dyDescent="0.25">
      <c r="A380" s="17" t="s">
        <v>152</v>
      </c>
      <c r="B380" t="s">
        <v>100</v>
      </c>
      <c r="C380">
        <v>0</v>
      </c>
      <c r="D380" s="35" t="s">
        <v>166</v>
      </c>
      <c r="E380">
        <v>0</v>
      </c>
      <c r="F380">
        <v>0</v>
      </c>
      <c r="G380">
        <v>0</v>
      </c>
    </row>
    <row r="381" spans="1:7" x14ac:dyDescent="0.25">
      <c r="A381" s="17" t="s">
        <v>153</v>
      </c>
      <c r="B381" t="s">
        <v>100</v>
      </c>
      <c r="C381">
        <v>1</v>
      </c>
      <c r="D381" s="35" t="s">
        <v>167</v>
      </c>
      <c r="E381">
        <v>1</v>
      </c>
      <c r="F381">
        <v>1.4999999999999999E-2</v>
      </c>
      <c r="G381">
        <v>1.4999999999999999E-2</v>
      </c>
    </row>
    <row r="382" spans="1:7" x14ac:dyDescent="0.25">
      <c r="A382" s="17" t="s">
        <v>154</v>
      </c>
      <c r="B382" t="s">
        <v>100</v>
      </c>
      <c r="C382">
        <v>2</v>
      </c>
      <c r="D382" s="35" t="s">
        <v>168</v>
      </c>
      <c r="E382">
        <v>1</v>
      </c>
      <c r="F382">
        <v>1.4999999999999999E-2</v>
      </c>
      <c r="G382">
        <v>1.4999999999999999E-2</v>
      </c>
    </row>
    <row r="383" spans="1:7" x14ac:dyDescent="0.25">
      <c r="A383" s="17" t="s">
        <v>155</v>
      </c>
      <c r="B383" t="s">
        <v>100</v>
      </c>
      <c r="C383">
        <v>3</v>
      </c>
      <c r="D383" s="35" t="s">
        <v>169</v>
      </c>
      <c r="E383">
        <v>1</v>
      </c>
      <c r="F383">
        <v>1.4999999999999999E-2</v>
      </c>
      <c r="G383">
        <v>1.4999999999999999E-2</v>
      </c>
    </row>
    <row r="384" spans="1:7" x14ac:dyDescent="0.25">
      <c r="A384" s="17" t="s">
        <v>156</v>
      </c>
      <c r="B384" t="s">
        <v>100</v>
      </c>
      <c r="C384">
        <v>4</v>
      </c>
      <c r="D384" s="35" t="s">
        <v>170</v>
      </c>
      <c r="E384">
        <v>1</v>
      </c>
      <c r="F384">
        <v>1.4999999999999999E-2</v>
      </c>
      <c r="G384">
        <v>0.115</v>
      </c>
    </row>
    <row r="385" spans="1:7" x14ac:dyDescent="0.25">
      <c r="A385" s="17" t="s">
        <v>157</v>
      </c>
      <c r="B385" t="s">
        <v>100</v>
      </c>
      <c r="C385">
        <v>5</v>
      </c>
      <c r="D385" s="35" t="s">
        <v>171</v>
      </c>
      <c r="E385">
        <v>0.9</v>
      </c>
      <c r="F385">
        <v>1.35E-2</v>
      </c>
      <c r="G385">
        <v>0.1135</v>
      </c>
    </row>
    <row r="386" spans="1:7" x14ac:dyDescent="0.25">
      <c r="A386" s="17" t="s">
        <v>158</v>
      </c>
      <c r="B386" t="s">
        <v>100</v>
      </c>
      <c r="C386">
        <v>6</v>
      </c>
      <c r="D386" s="35" t="s">
        <v>172</v>
      </c>
      <c r="E386">
        <v>0.8</v>
      </c>
      <c r="F386">
        <v>1.2E-2</v>
      </c>
      <c r="G386">
        <v>0.112</v>
      </c>
    </row>
    <row r="387" spans="1:7" x14ac:dyDescent="0.25">
      <c r="A387" s="17" t="s">
        <v>159</v>
      </c>
      <c r="B387" t="s">
        <v>100</v>
      </c>
      <c r="C387">
        <v>7</v>
      </c>
      <c r="D387" s="35">
        <v>48574</v>
      </c>
      <c r="E387">
        <v>0.7</v>
      </c>
      <c r="F387">
        <v>1.0500000000000001E-2</v>
      </c>
      <c r="G387">
        <v>0.1105</v>
      </c>
    </row>
    <row r="388" spans="1:7" x14ac:dyDescent="0.25">
      <c r="A388" s="17" t="s">
        <v>160</v>
      </c>
      <c r="B388" t="s">
        <v>100</v>
      </c>
      <c r="C388">
        <v>8</v>
      </c>
      <c r="D388" s="35" t="s">
        <v>173</v>
      </c>
      <c r="E388">
        <v>0.6</v>
      </c>
      <c r="F388">
        <v>8.9999999999999993E-3</v>
      </c>
      <c r="G388">
        <v>0.109</v>
      </c>
    </row>
    <row r="389" spans="1:7" x14ac:dyDescent="0.25">
      <c r="A389" s="17" t="s">
        <v>161</v>
      </c>
      <c r="B389" t="s">
        <v>100</v>
      </c>
      <c r="C389">
        <v>9</v>
      </c>
      <c r="D389" s="35" t="s">
        <v>174</v>
      </c>
      <c r="E389">
        <v>0.5</v>
      </c>
      <c r="F389">
        <v>7.4999999999999997E-3</v>
      </c>
      <c r="G389">
        <v>0.1075</v>
      </c>
    </row>
    <row r="390" spans="1:7" x14ac:dyDescent="0.25">
      <c r="A390" s="17" t="s">
        <v>162</v>
      </c>
      <c r="B390" t="s">
        <v>100</v>
      </c>
      <c r="C390">
        <v>10</v>
      </c>
      <c r="D390" s="35" t="s">
        <v>175</v>
      </c>
      <c r="E390">
        <v>0.4</v>
      </c>
      <c r="F390">
        <v>6.0000000000000001E-3</v>
      </c>
      <c r="G390">
        <v>0.106</v>
      </c>
    </row>
    <row r="391" spans="1:7" x14ac:dyDescent="0.25">
      <c r="A391" s="17" t="s">
        <v>163</v>
      </c>
      <c r="B391" t="s">
        <v>100</v>
      </c>
      <c r="C391">
        <v>11</v>
      </c>
      <c r="D391" s="35" t="s">
        <v>176</v>
      </c>
      <c r="E391">
        <v>0.3</v>
      </c>
      <c r="F391">
        <v>4.4999999999999997E-3</v>
      </c>
      <c r="G391">
        <v>0.1045</v>
      </c>
    </row>
    <row r="392" spans="1:7" x14ac:dyDescent="0.25">
      <c r="A392" s="17" t="s">
        <v>164</v>
      </c>
      <c r="B392" t="s">
        <v>100</v>
      </c>
      <c r="C392">
        <v>12</v>
      </c>
      <c r="D392" s="35" t="s">
        <v>177</v>
      </c>
      <c r="E392">
        <v>0.2</v>
      </c>
      <c r="F392">
        <v>3.0000000000000001E-3</v>
      </c>
      <c r="G392">
        <v>0.10299999999999999</v>
      </c>
    </row>
    <row r="393" spans="1:7" x14ac:dyDescent="0.25">
      <c r="A393" s="17" t="s">
        <v>165</v>
      </c>
      <c r="B393" t="s">
        <v>100</v>
      </c>
      <c r="C393">
        <v>13</v>
      </c>
      <c r="D393" s="35" t="s">
        <v>178</v>
      </c>
      <c r="E393">
        <v>0.1</v>
      </c>
      <c r="F393">
        <v>1.5E-3</v>
      </c>
      <c r="G393">
        <v>0.10150000000000001</v>
      </c>
    </row>
    <row r="394" spans="1:7" x14ac:dyDescent="0.25">
      <c r="A394" s="17"/>
      <c r="D394" s="33"/>
    </row>
    <row r="395" spans="1:7" x14ac:dyDescent="0.25">
      <c r="A395" s="17"/>
      <c r="D395" s="33"/>
    </row>
    <row r="396" spans="1:7" x14ac:dyDescent="0.25">
      <c r="A396" s="17"/>
      <c r="D396" s="33"/>
    </row>
    <row r="397" spans="1:7" x14ac:dyDescent="0.25">
      <c r="A397" s="17"/>
      <c r="D397" s="33"/>
    </row>
    <row r="398" spans="1:7" x14ac:dyDescent="0.25">
      <c r="A398" s="17"/>
      <c r="D398" s="33"/>
    </row>
    <row r="399" spans="1:7" x14ac:dyDescent="0.25">
      <c r="A399" s="17"/>
      <c r="D399" s="33"/>
    </row>
    <row r="400" spans="1:7" x14ac:dyDescent="0.25">
      <c r="A400" s="17"/>
      <c r="D400" s="33"/>
    </row>
    <row r="401" spans="1:4" x14ac:dyDescent="0.25">
      <c r="A401" s="17"/>
      <c r="D401" s="33"/>
    </row>
    <row r="402" spans="1:4" x14ac:dyDescent="0.25">
      <c r="A402" s="17"/>
      <c r="D402" s="33"/>
    </row>
    <row r="403" spans="1:4" x14ac:dyDescent="0.25">
      <c r="A403" s="17"/>
      <c r="D403" s="33"/>
    </row>
    <row r="404" spans="1:4" x14ac:dyDescent="0.25">
      <c r="A404" s="17"/>
      <c r="D404" s="33"/>
    </row>
    <row r="405" spans="1:4" x14ac:dyDescent="0.25">
      <c r="A405" s="17"/>
      <c r="D405" s="33"/>
    </row>
    <row r="406" spans="1:4" x14ac:dyDescent="0.25">
      <c r="A406" s="17"/>
      <c r="D406" s="33"/>
    </row>
    <row r="407" spans="1:4" x14ac:dyDescent="0.25">
      <c r="A407" s="17"/>
      <c r="D407" s="33"/>
    </row>
    <row r="408" spans="1:4" x14ac:dyDescent="0.25">
      <c r="A408" s="17"/>
      <c r="D408" s="33"/>
    </row>
    <row r="409" spans="1:4" x14ac:dyDescent="0.25">
      <c r="A409" s="17"/>
      <c r="D409" s="33"/>
    </row>
    <row r="410" spans="1:4" x14ac:dyDescent="0.25">
      <c r="A410" s="17"/>
      <c r="D410" s="33"/>
    </row>
    <row r="411" spans="1:4" x14ac:dyDescent="0.25">
      <c r="A411" s="17"/>
      <c r="D411" s="33"/>
    </row>
    <row r="412" spans="1:4" x14ac:dyDescent="0.25">
      <c r="A412" s="17"/>
      <c r="D412" s="33"/>
    </row>
    <row r="413" spans="1:4" x14ac:dyDescent="0.25">
      <c r="A413" s="17"/>
      <c r="D413" s="33"/>
    </row>
    <row r="414" spans="1:4" x14ac:dyDescent="0.25">
      <c r="A414" s="17"/>
      <c r="D414" s="33"/>
    </row>
    <row r="415" spans="1:4" x14ac:dyDescent="0.25">
      <c r="A415" s="17"/>
      <c r="D415" s="33"/>
    </row>
    <row r="416" spans="1:4" x14ac:dyDescent="0.25">
      <c r="A416" s="17"/>
      <c r="D416" s="33"/>
    </row>
    <row r="417" spans="1:4" x14ac:dyDescent="0.25">
      <c r="A417" s="17"/>
      <c r="D417" s="33"/>
    </row>
    <row r="418" spans="1:4" x14ac:dyDescent="0.25">
      <c r="A418" s="17"/>
      <c r="D418" s="33"/>
    </row>
    <row r="419" spans="1:4" x14ac:dyDescent="0.25">
      <c r="A419" s="17"/>
      <c r="D419" s="33"/>
    </row>
    <row r="420" spans="1:4" x14ac:dyDescent="0.25">
      <c r="A420" s="17"/>
      <c r="D420" s="33"/>
    </row>
    <row r="421" spans="1:4" x14ac:dyDescent="0.25">
      <c r="A421" s="17"/>
      <c r="D421" s="33"/>
    </row>
    <row r="422" spans="1:4" x14ac:dyDescent="0.25">
      <c r="A422" s="17"/>
      <c r="D422" s="33"/>
    </row>
    <row r="423" spans="1:4" x14ac:dyDescent="0.25">
      <c r="A423" s="17"/>
      <c r="D423" s="33"/>
    </row>
    <row r="424" spans="1:4" x14ac:dyDescent="0.25">
      <c r="A424" s="17"/>
      <c r="D424" s="33"/>
    </row>
    <row r="425" spans="1:4" x14ac:dyDescent="0.25">
      <c r="A425" s="17"/>
      <c r="D425" s="33"/>
    </row>
    <row r="426" spans="1:4" x14ac:dyDescent="0.25">
      <c r="A426" s="17"/>
      <c r="D426" s="33"/>
    </row>
    <row r="427" spans="1:4" x14ac:dyDescent="0.25">
      <c r="A427" s="17"/>
      <c r="D427" s="33"/>
    </row>
    <row r="428" spans="1:4" x14ac:dyDescent="0.25">
      <c r="A428" s="17"/>
      <c r="D428" s="33"/>
    </row>
    <row r="429" spans="1:4" x14ac:dyDescent="0.25">
      <c r="A429" s="17"/>
      <c r="D429" s="33"/>
    </row>
    <row r="430" spans="1:4" x14ac:dyDescent="0.25">
      <c r="A430" s="17"/>
      <c r="D430" s="33"/>
    </row>
    <row r="431" spans="1:4" x14ac:dyDescent="0.25">
      <c r="A431" s="17"/>
      <c r="D431" s="33"/>
    </row>
    <row r="432" spans="1:4" x14ac:dyDescent="0.25">
      <c r="A432" s="17"/>
      <c r="D432" s="33"/>
    </row>
    <row r="433" spans="1:4" x14ac:dyDescent="0.25">
      <c r="A433" s="17"/>
      <c r="D433" s="33"/>
    </row>
    <row r="434" spans="1:4" x14ac:dyDescent="0.25">
      <c r="A434" s="17"/>
      <c r="D434" s="33"/>
    </row>
    <row r="435" spans="1:4" x14ac:dyDescent="0.25">
      <c r="A435" s="17"/>
      <c r="D435" s="33"/>
    </row>
    <row r="436" spans="1:4" x14ac:dyDescent="0.25">
      <c r="A436" s="17"/>
      <c r="D436" s="33"/>
    </row>
    <row r="437" spans="1:4" x14ac:dyDescent="0.25">
      <c r="A437" s="17"/>
      <c r="D437" s="33"/>
    </row>
    <row r="438" spans="1:4" x14ac:dyDescent="0.25">
      <c r="A438" s="17"/>
      <c r="D438" s="33"/>
    </row>
    <row r="439" spans="1:4" x14ac:dyDescent="0.25">
      <c r="A439" s="17"/>
      <c r="D439" s="33"/>
    </row>
    <row r="440" spans="1:4" x14ac:dyDescent="0.25">
      <c r="A440" s="17"/>
      <c r="D440" s="33"/>
    </row>
    <row r="441" spans="1:4" x14ac:dyDescent="0.25">
      <c r="A441" s="17"/>
      <c r="D441" s="33"/>
    </row>
    <row r="442" spans="1:4" x14ac:dyDescent="0.25">
      <c r="A442" s="17"/>
      <c r="D442" s="33"/>
    </row>
    <row r="443" spans="1:4" x14ac:dyDescent="0.25">
      <c r="A443" s="17"/>
      <c r="D443" s="33"/>
    </row>
    <row r="444" spans="1:4" x14ac:dyDescent="0.25">
      <c r="A444" s="17"/>
      <c r="D444" s="33"/>
    </row>
    <row r="445" spans="1:4" x14ac:dyDescent="0.25">
      <c r="A445" s="17"/>
      <c r="D445" s="33"/>
    </row>
    <row r="446" spans="1:4" x14ac:dyDescent="0.25">
      <c r="A446" s="17"/>
      <c r="D446" s="33"/>
    </row>
    <row r="447" spans="1:4" x14ac:dyDescent="0.25">
      <c r="A447" s="17"/>
      <c r="D447" s="33"/>
    </row>
    <row r="448" spans="1:4" x14ac:dyDescent="0.25">
      <c r="A448" s="17"/>
      <c r="D448" s="33"/>
    </row>
    <row r="449" spans="1:4" x14ac:dyDescent="0.25">
      <c r="A449" s="17"/>
      <c r="D449" s="33"/>
    </row>
    <row r="450" spans="1:4" x14ac:dyDescent="0.25">
      <c r="A450" s="17"/>
      <c r="D450" s="33"/>
    </row>
    <row r="451" spans="1:4" x14ac:dyDescent="0.25">
      <c r="A451" s="17"/>
      <c r="D451" s="33"/>
    </row>
    <row r="452" spans="1:4" x14ac:dyDescent="0.25">
      <c r="A452" s="17"/>
      <c r="D452" s="33"/>
    </row>
    <row r="453" spans="1:4" x14ac:dyDescent="0.25">
      <c r="A453" s="17"/>
      <c r="D453" s="33"/>
    </row>
    <row r="454" spans="1:4" x14ac:dyDescent="0.25">
      <c r="A454" s="17"/>
      <c r="D454" s="33"/>
    </row>
    <row r="455" spans="1:4" x14ac:dyDescent="0.25">
      <c r="A455" s="17"/>
      <c r="D455" s="33"/>
    </row>
    <row r="456" spans="1:4" x14ac:dyDescent="0.25">
      <c r="A456" s="17"/>
      <c r="D456" s="33"/>
    </row>
    <row r="457" spans="1:4" x14ac:dyDescent="0.25">
      <c r="A457" s="17"/>
      <c r="D457" s="33"/>
    </row>
    <row r="458" spans="1:4" x14ac:dyDescent="0.25">
      <c r="A458" s="17"/>
      <c r="D458" s="33"/>
    </row>
    <row r="459" spans="1:4" x14ac:dyDescent="0.25">
      <c r="A459" s="17"/>
      <c r="D459" s="33"/>
    </row>
    <row r="460" spans="1:4" x14ac:dyDescent="0.25">
      <c r="A460" s="17"/>
      <c r="D460" s="33"/>
    </row>
    <row r="461" spans="1:4" x14ac:dyDescent="0.25">
      <c r="A461" s="17"/>
      <c r="D461" s="33"/>
    </row>
    <row r="462" spans="1:4" x14ac:dyDescent="0.25">
      <c r="A462" s="17"/>
      <c r="D462" s="33"/>
    </row>
    <row r="463" spans="1:4" x14ac:dyDescent="0.25">
      <c r="A463" s="17"/>
      <c r="D463" s="33"/>
    </row>
    <row r="464" spans="1:4" x14ac:dyDescent="0.25">
      <c r="A464" s="17"/>
      <c r="D464" s="33"/>
    </row>
    <row r="465" spans="1:4" x14ac:dyDescent="0.25">
      <c r="A465" s="17"/>
      <c r="D465" s="33"/>
    </row>
    <row r="466" spans="1:4" x14ac:dyDescent="0.25">
      <c r="A466" s="17"/>
      <c r="D466" s="33"/>
    </row>
    <row r="467" spans="1:4" x14ac:dyDescent="0.25">
      <c r="A467" s="17"/>
      <c r="D467" s="33"/>
    </row>
    <row r="468" spans="1:4" x14ac:dyDescent="0.25">
      <c r="A468" s="17"/>
      <c r="D468" s="33"/>
    </row>
    <row r="469" spans="1:4" x14ac:dyDescent="0.25">
      <c r="A469" s="17"/>
      <c r="D469" s="33"/>
    </row>
    <row r="470" spans="1:4" x14ac:dyDescent="0.25">
      <c r="A470" s="17"/>
      <c r="D470" s="33"/>
    </row>
    <row r="471" spans="1:4" x14ac:dyDescent="0.25">
      <c r="A471" s="17"/>
      <c r="D471" s="33"/>
    </row>
    <row r="472" spans="1:4" x14ac:dyDescent="0.25">
      <c r="A472" s="17"/>
      <c r="D472" s="33"/>
    </row>
    <row r="473" spans="1:4" x14ac:dyDescent="0.25">
      <c r="A473" s="17"/>
      <c r="D473" s="33"/>
    </row>
    <row r="474" spans="1:4" x14ac:dyDescent="0.25">
      <c r="A474" s="17"/>
      <c r="D474" s="33"/>
    </row>
    <row r="475" spans="1:4" x14ac:dyDescent="0.25">
      <c r="A475" s="17"/>
      <c r="D475" s="33"/>
    </row>
    <row r="476" spans="1:4" x14ac:dyDescent="0.25">
      <c r="A476" s="17"/>
      <c r="D476" s="33"/>
    </row>
    <row r="477" spans="1:4" x14ac:dyDescent="0.25">
      <c r="A477" s="17"/>
      <c r="D477" s="33"/>
    </row>
    <row r="478" spans="1:4" x14ac:dyDescent="0.25">
      <c r="A478" s="17"/>
      <c r="D478" s="33"/>
    </row>
    <row r="479" spans="1:4" x14ac:dyDescent="0.25">
      <c r="A479" s="17"/>
      <c r="D479" s="33"/>
    </row>
    <row r="480" spans="1:4" x14ac:dyDescent="0.25">
      <c r="A480" s="17"/>
      <c r="D480" s="33"/>
    </row>
    <row r="481" spans="1:4" x14ac:dyDescent="0.25">
      <c r="A481" s="17"/>
      <c r="D481" s="33"/>
    </row>
    <row r="482" spans="1:4" x14ac:dyDescent="0.25">
      <c r="A482" s="17"/>
      <c r="D482" s="33"/>
    </row>
    <row r="483" spans="1:4" x14ac:dyDescent="0.25">
      <c r="A483" s="17"/>
      <c r="D483" s="33"/>
    </row>
    <row r="484" spans="1:4" x14ac:dyDescent="0.25">
      <c r="A484" s="17"/>
      <c r="D484" s="33"/>
    </row>
    <row r="485" spans="1:4" x14ac:dyDescent="0.25">
      <c r="A485" s="17"/>
      <c r="D485" s="33"/>
    </row>
    <row r="486" spans="1:4" x14ac:dyDescent="0.25">
      <c r="A486" s="17"/>
      <c r="D486" s="33"/>
    </row>
    <row r="487" spans="1:4" x14ac:dyDescent="0.25">
      <c r="A487" s="17"/>
      <c r="D487" s="33"/>
    </row>
    <row r="488" spans="1:4" x14ac:dyDescent="0.25">
      <c r="A488" s="17"/>
      <c r="D488" s="33"/>
    </row>
    <row r="489" spans="1:4" x14ac:dyDescent="0.25">
      <c r="A489" s="17"/>
      <c r="D489" s="33"/>
    </row>
    <row r="490" spans="1:4" x14ac:dyDescent="0.25">
      <c r="A490" s="17"/>
      <c r="D490" s="33"/>
    </row>
    <row r="491" spans="1:4" x14ac:dyDescent="0.25">
      <c r="A491" s="17"/>
      <c r="D491" s="33"/>
    </row>
    <row r="492" spans="1:4" x14ac:dyDescent="0.25">
      <c r="A492" s="17"/>
      <c r="D492" s="33"/>
    </row>
    <row r="493" spans="1:4" x14ac:dyDescent="0.25">
      <c r="A493" s="17"/>
      <c r="D493" s="33"/>
    </row>
    <row r="494" spans="1:4" x14ac:dyDescent="0.25">
      <c r="A494" s="17"/>
      <c r="D494" s="33"/>
    </row>
    <row r="495" spans="1:4" x14ac:dyDescent="0.25">
      <c r="A495" s="17"/>
      <c r="D495" s="33"/>
    </row>
    <row r="496" spans="1:4" x14ac:dyDescent="0.25">
      <c r="A496" s="17"/>
      <c r="D496" s="33"/>
    </row>
    <row r="497" spans="1:4" x14ac:dyDescent="0.25">
      <c r="A497" s="17"/>
      <c r="D497" s="33"/>
    </row>
    <row r="498" spans="1:4" x14ac:dyDescent="0.25">
      <c r="A498" s="17"/>
      <c r="D498" s="33"/>
    </row>
    <row r="499" spans="1:4" x14ac:dyDescent="0.25">
      <c r="A499" s="17"/>
      <c r="D499" s="33"/>
    </row>
    <row r="500" spans="1:4" x14ac:dyDescent="0.25">
      <c r="A500" s="17"/>
      <c r="D500" s="33"/>
    </row>
    <row r="501" spans="1:4" x14ac:dyDescent="0.25">
      <c r="A501" s="17"/>
      <c r="D501" s="33"/>
    </row>
    <row r="502" spans="1:4" x14ac:dyDescent="0.25">
      <c r="A502" s="17"/>
      <c r="D502" s="33"/>
    </row>
    <row r="503" spans="1:4" x14ac:dyDescent="0.25">
      <c r="A503" s="17"/>
      <c r="D503" s="33"/>
    </row>
    <row r="504" spans="1:4" x14ac:dyDescent="0.25">
      <c r="A504" s="17"/>
      <c r="D504" s="33"/>
    </row>
    <row r="505" spans="1:4" x14ac:dyDescent="0.25">
      <c r="A505" s="17"/>
      <c r="D505" s="33"/>
    </row>
    <row r="506" spans="1:4" x14ac:dyDescent="0.25">
      <c r="A506" s="17"/>
      <c r="D506" s="33"/>
    </row>
    <row r="507" spans="1:4" x14ac:dyDescent="0.25">
      <c r="A507" s="17"/>
      <c r="D507" s="33"/>
    </row>
    <row r="508" spans="1:4" x14ac:dyDescent="0.25">
      <c r="A508" s="17"/>
      <c r="D508" s="33"/>
    </row>
    <row r="509" spans="1:4" x14ac:dyDescent="0.25">
      <c r="A509" s="17"/>
      <c r="D509" s="33"/>
    </row>
    <row r="510" spans="1:4" x14ac:dyDescent="0.25">
      <c r="A510" s="17"/>
      <c r="D510" s="33"/>
    </row>
    <row r="511" spans="1:4" x14ac:dyDescent="0.25">
      <c r="A511" s="17"/>
      <c r="D511" s="33"/>
    </row>
    <row r="512" spans="1:4" x14ac:dyDescent="0.25">
      <c r="A512" s="17"/>
      <c r="D512" s="33"/>
    </row>
    <row r="513" spans="1:4" x14ac:dyDescent="0.25">
      <c r="A513" s="17"/>
      <c r="D513" s="33"/>
    </row>
    <row r="514" spans="1:4" x14ac:dyDescent="0.25">
      <c r="A514" s="17"/>
      <c r="D514" s="33"/>
    </row>
    <row r="515" spans="1:4" x14ac:dyDescent="0.25">
      <c r="A515" s="17"/>
      <c r="D515" s="33"/>
    </row>
    <row r="516" spans="1:4" x14ac:dyDescent="0.25">
      <c r="A516" s="17"/>
      <c r="D516" s="33"/>
    </row>
    <row r="517" spans="1:4" x14ac:dyDescent="0.25">
      <c r="A517" s="17"/>
      <c r="D517" s="33"/>
    </row>
    <row r="518" spans="1:4" x14ac:dyDescent="0.25">
      <c r="A518" s="17"/>
      <c r="D518" s="33"/>
    </row>
    <row r="519" spans="1:4" x14ac:dyDescent="0.25">
      <c r="A519" s="17"/>
      <c r="D519" s="33"/>
    </row>
    <row r="520" spans="1:4" x14ac:dyDescent="0.25">
      <c r="A520" s="17"/>
      <c r="D520" s="33"/>
    </row>
    <row r="521" spans="1:4" x14ac:dyDescent="0.25">
      <c r="A521" s="17"/>
      <c r="D521" s="33"/>
    </row>
    <row r="522" spans="1:4" x14ac:dyDescent="0.25">
      <c r="A522" s="17"/>
      <c r="D522" s="33"/>
    </row>
    <row r="523" spans="1:4" x14ac:dyDescent="0.25">
      <c r="A523" s="17"/>
      <c r="D523" s="33"/>
    </row>
    <row r="524" spans="1:4" x14ac:dyDescent="0.25">
      <c r="A524" s="17"/>
      <c r="D524" s="33"/>
    </row>
    <row r="525" spans="1:4" x14ac:dyDescent="0.25">
      <c r="A525" s="17"/>
      <c r="D525" s="33"/>
    </row>
    <row r="526" spans="1:4" x14ac:dyDescent="0.25">
      <c r="A526" s="17"/>
      <c r="D526" s="33"/>
    </row>
    <row r="527" spans="1:4" x14ac:dyDescent="0.25">
      <c r="A527" s="17"/>
      <c r="D527" s="33"/>
    </row>
    <row r="528" spans="1:4" x14ac:dyDescent="0.25">
      <c r="A528" s="17"/>
      <c r="D528" s="33"/>
    </row>
    <row r="529" spans="1:4" x14ac:dyDescent="0.25">
      <c r="A529" s="17"/>
      <c r="D529" s="33"/>
    </row>
    <row r="530" spans="1:4" x14ac:dyDescent="0.25">
      <c r="A530" s="17"/>
      <c r="D530" s="33"/>
    </row>
    <row r="531" spans="1:4" x14ac:dyDescent="0.25">
      <c r="A531" s="17"/>
      <c r="D531" s="33"/>
    </row>
    <row r="532" spans="1:4" x14ac:dyDescent="0.25">
      <c r="A532" s="17"/>
      <c r="D532" s="33"/>
    </row>
    <row r="533" spans="1:4" x14ac:dyDescent="0.25">
      <c r="A533" s="17"/>
      <c r="D533" s="33"/>
    </row>
    <row r="534" spans="1:4" x14ac:dyDescent="0.25">
      <c r="A534" s="17"/>
      <c r="D534" s="33"/>
    </row>
    <row r="535" spans="1:4" x14ac:dyDescent="0.25">
      <c r="A535" s="17"/>
      <c r="D535" s="33"/>
    </row>
    <row r="536" spans="1:4" x14ac:dyDescent="0.25">
      <c r="A536" s="17"/>
      <c r="D536" s="33"/>
    </row>
    <row r="537" spans="1:4" x14ac:dyDescent="0.25">
      <c r="A537" s="17"/>
      <c r="D537" s="33"/>
    </row>
    <row r="538" spans="1:4" x14ac:dyDescent="0.25">
      <c r="A538" s="17"/>
      <c r="D538" s="33"/>
    </row>
    <row r="539" spans="1:4" x14ac:dyDescent="0.25">
      <c r="A539" s="17"/>
      <c r="D539" s="33"/>
    </row>
    <row r="540" spans="1:4" x14ac:dyDescent="0.25">
      <c r="A540" s="17"/>
      <c r="D540" s="33"/>
    </row>
    <row r="541" spans="1:4" x14ac:dyDescent="0.25">
      <c r="A541" s="17"/>
      <c r="D541" s="33"/>
    </row>
    <row r="542" spans="1:4" x14ac:dyDescent="0.25">
      <c r="A542" s="17"/>
      <c r="D542" s="33"/>
    </row>
    <row r="543" spans="1:4" x14ac:dyDescent="0.25">
      <c r="A543" s="17"/>
      <c r="D543" s="33"/>
    </row>
    <row r="544" spans="1:4" x14ac:dyDescent="0.25">
      <c r="A544" s="17"/>
      <c r="D544" s="33"/>
    </row>
    <row r="545" spans="1:4" x14ac:dyDescent="0.25">
      <c r="A545" s="17"/>
      <c r="D545" s="33"/>
    </row>
    <row r="546" spans="1:4" x14ac:dyDescent="0.25">
      <c r="A546" s="17"/>
      <c r="D546" s="33"/>
    </row>
    <row r="547" spans="1:4" x14ac:dyDescent="0.25">
      <c r="A547" s="17"/>
      <c r="D547" s="33"/>
    </row>
    <row r="548" spans="1:4" x14ac:dyDescent="0.25">
      <c r="A548" s="17"/>
      <c r="D548" s="33"/>
    </row>
    <row r="549" spans="1:4" x14ac:dyDescent="0.25">
      <c r="A549" s="17"/>
      <c r="D549" s="33"/>
    </row>
    <row r="550" spans="1:4" x14ac:dyDescent="0.25">
      <c r="A550" s="17"/>
      <c r="D550" s="33"/>
    </row>
    <row r="551" spans="1:4" x14ac:dyDescent="0.25">
      <c r="A551" s="17"/>
      <c r="D551" s="33"/>
    </row>
    <row r="552" spans="1:4" x14ac:dyDescent="0.25">
      <c r="A552" s="17"/>
      <c r="D552" s="33"/>
    </row>
    <row r="553" spans="1:4" x14ac:dyDescent="0.25">
      <c r="A553" s="17"/>
      <c r="D553" s="33"/>
    </row>
    <row r="554" spans="1:4" x14ac:dyDescent="0.25">
      <c r="A554" s="17"/>
      <c r="D554" s="33"/>
    </row>
    <row r="555" spans="1:4" x14ac:dyDescent="0.25">
      <c r="A555" s="17"/>
      <c r="D555" s="33"/>
    </row>
    <row r="556" spans="1:4" x14ac:dyDescent="0.25">
      <c r="A556" s="17"/>
      <c r="D556" s="33"/>
    </row>
    <row r="557" spans="1:4" x14ac:dyDescent="0.25">
      <c r="A557" s="17"/>
      <c r="D557" s="33"/>
    </row>
    <row r="558" spans="1:4" x14ac:dyDescent="0.25">
      <c r="A558" s="17"/>
      <c r="D558" s="33"/>
    </row>
    <row r="559" spans="1:4" x14ac:dyDescent="0.25">
      <c r="A559" s="17"/>
      <c r="D559" s="33"/>
    </row>
    <row r="560" spans="1:4" x14ac:dyDescent="0.25">
      <c r="A560" s="17"/>
      <c r="D560" s="33"/>
    </row>
    <row r="561" spans="1:4" x14ac:dyDescent="0.25">
      <c r="A561" s="17"/>
      <c r="D561" s="33"/>
    </row>
    <row r="562" spans="1:4" x14ac:dyDescent="0.25">
      <c r="A562" s="17"/>
      <c r="D562" s="33"/>
    </row>
    <row r="563" spans="1:4" x14ac:dyDescent="0.25">
      <c r="A563" s="17"/>
      <c r="D563" s="33"/>
    </row>
    <row r="564" spans="1:4" x14ac:dyDescent="0.25">
      <c r="A564" s="17"/>
      <c r="D564" s="33"/>
    </row>
    <row r="565" spans="1:4" x14ac:dyDescent="0.25">
      <c r="A565" s="17"/>
      <c r="D565" s="33"/>
    </row>
    <row r="566" spans="1:4" x14ac:dyDescent="0.25">
      <c r="A566" s="17"/>
      <c r="D566" s="33"/>
    </row>
  </sheetData>
  <sheetProtection sheet="1" objects="1" scenarios="1"/>
  <phoneticPr fontId="0" type="noConversion"/>
  <pageMargins left="0.7" right="0.7" top="0.75" bottom="0.75" header="0.3" footer="0.3"/>
  <pageSetup orientation="portrait" horizontalDpi="200" verticalDpi="200" r:id="rId1"/>
  <legacyDrawing r:id="rId2"/>
  <tableParts count="2">
    <tablePart r:id="rId3"/>
    <tablePart r:id="rId4"/>
  </tablePart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PublishingExpirationDate xmlns="http://schemas.microsoft.com/sharepoint/v3" xsi:nil="true"/>
    <PublishingStartDate xmlns="http://schemas.microsoft.com/sharepoint/v3" xsi:nil="true"/>
    <ImageCreateDate xmlns="468DD8AB-B1DC-404D-AB6B-DF80A40147E7" xsi:nil="true"/>
    <wic_System_Copyright xmlns="http://schemas.microsoft.com/sharepoint/v3/fields" xsi:nil="true"/>
  </documentManagement>
</p:properties>
</file>

<file path=customXml/item3.xml><?xml version="1.0" encoding="utf-8"?>
<LongProperties xmlns="http://schemas.microsoft.com/office/2006/metadata/longProperties"/>
</file>

<file path=customXml/item4.xml><?xml version="1.0" encoding="utf-8"?>
<ct:contentTypeSchema xmlns:ct="http://schemas.microsoft.com/office/2006/metadata/contentType" xmlns:ma="http://schemas.microsoft.com/office/2006/metadata/properties/metaAttributes" ct:_="" ma:_="" ma:contentTypeName="Image" ma:contentTypeID="0x0101009148F5A04DDD49CBA7127AADA5FB792B00AADE34325A8B49CDA8BB4DB53328F21400430F25D4C09F854DB8BA331FAB018066" ma:contentTypeVersion="1" ma:contentTypeDescription="Upload an image." ma:contentTypeScope="" ma:versionID="3b69801acf8f7efc07c2a5f600ffcccc">
  <xsd:schema xmlns:xsd="http://www.w3.org/2001/XMLSchema" xmlns:xs="http://www.w3.org/2001/XMLSchema" xmlns:p="http://schemas.microsoft.com/office/2006/metadata/properties" xmlns:ns1="http://schemas.microsoft.com/sharepoint/v3" xmlns:ns2="468DD8AB-B1DC-404D-AB6B-DF80A40147E7" xmlns:ns3="http://schemas.microsoft.com/sharepoint/v3/fields" targetNamespace="http://schemas.microsoft.com/office/2006/metadata/properties" ma:root="true" ma:fieldsID="0b8fb0a47915d6b041c9d06f9b64b438" ns1:_="" ns2:_="" ns3:_="">
    <xsd:import namespace="http://schemas.microsoft.com/sharepoint/v3"/>
    <xsd:import namespace="468DD8AB-B1DC-404D-AB6B-DF80A40147E7"/>
    <xsd:import namespace="http://schemas.microsoft.com/sharepoint/v3/fields"/>
    <xsd:element name="properties">
      <xsd:complexType>
        <xsd:sequence>
          <xsd:element name="documentManagement">
            <xsd:complexType>
              <xsd:all>
                <xsd:element ref="ns1:FileRef" minOccurs="0"/>
                <xsd:element ref="ns1:File_x0020_Type" minOccurs="0"/>
                <xsd:element ref="ns1:HTML_x0020_File_x0020_Type" minOccurs="0"/>
                <xsd:element ref="ns1:FSObjType" minOccurs="0"/>
                <xsd:element ref="ns2:ThumbnailExists" minOccurs="0"/>
                <xsd:element ref="ns2:PreviewExists" minOccurs="0"/>
                <xsd:element ref="ns2:ImageWidth" minOccurs="0"/>
                <xsd:element ref="ns2:ImageHeight" minOccurs="0"/>
                <xsd:element ref="ns2:ImageCreateDate" minOccurs="0"/>
                <xsd:element ref="ns3:wic_System_Copyright" minOccurs="0"/>
                <xsd:element ref="ns1:PublishingStartDate" minOccurs="0"/>
                <xsd:element ref="ns1:PublishingExpirationDate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FileRef" ma:index="8" nillable="true" ma:displayName="URL Path" ma:hidden="true" ma:list="Docs" ma:internalName="FileRef" ma:readOnly="true" ma:showField="FullUrl">
      <xsd:simpleType>
        <xsd:restriction base="dms:Lookup"/>
      </xsd:simpleType>
    </xsd:element>
    <xsd:element name="File_x0020_Type" ma:index="9" nillable="true" ma:displayName="File Type" ma:hidden="true" ma:internalName="File_x0020_Type" ma:readOnly="true">
      <xsd:simpleType>
        <xsd:restriction base="dms:Text"/>
      </xsd:simpleType>
    </xsd:element>
    <xsd:element name="HTML_x0020_File_x0020_Type" ma:index="10" nillable="true" ma:displayName="HTML File Type" ma:hidden="true" ma:internalName="HTML_x0020_File_x0020_Type" ma:readOnly="true">
      <xsd:simpleType>
        <xsd:restriction base="dms:Text"/>
      </xsd:simpleType>
    </xsd:element>
    <xsd:element name="FSObjType" ma:index="11" nillable="true" ma:displayName="Item Type" ma:hidden="true" ma:list="Docs" ma:internalName="FSObjType" ma:readOnly="true" ma:showField="FSType">
      <xsd:simpleType>
        <xsd:restriction base="dms:Lookup"/>
      </xsd:simpleType>
    </xsd:element>
    <xsd:element name="PublishingStartDate" ma:index="27" nillable="true" ma:displayName="Scheduling Start Date" ma:description="" ma:hidden="true" ma:internalName="PublishingStartDate">
      <xsd:simpleType>
        <xsd:restriction base="dms:Unknown"/>
      </xsd:simpleType>
    </xsd:element>
    <xsd:element name="PublishingExpirationDate" ma:index="28" nillable="true" ma:displayName="Scheduling End Date" ma:description="" ma:hidden="true" ma:internalName="PublishingExpirationDat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8DD8AB-B1DC-404D-AB6B-DF80A40147E7" elementFormDefault="qualified">
    <xsd:import namespace="http://schemas.microsoft.com/office/2006/documentManagement/types"/>
    <xsd:import namespace="http://schemas.microsoft.com/office/infopath/2007/PartnerControls"/>
    <xsd:element name="ThumbnailExists" ma:index="18" nillable="true" ma:displayName="Thumbnail Exists" ma:default="FALSE" ma:hidden="true" ma:internalName="ThumbnailExists" ma:readOnly="true">
      <xsd:simpleType>
        <xsd:restriction base="dms:Boolean"/>
      </xsd:simpleType>
    </xsd:element>
    <xsd:element name="PreviewExists" ma:index="19" nillable="true" ma:displayName="Preview Exists" ma:default="FALSE" ma:hidden="true" ma:internalName="PreviewExists" ma:readOnly="true">
      <xsd:simpleType>
        <xsd:restriction base="dms:Boolean"/>
      </xsd:simpleType>
    </xsd:element>
    <xsd:element name="ImageWidth" ma:index="20" nillable="true" ma:displayName="Width" ma:internalName="ImageWidth" ma:readOnly="true">
      <xsd:simpleType>
        <xsd:restriction base="dms:Unknown"/>
      </xsd:simpleType>
    </xsd:element>
    <xsd:element name="ImageHeight" ma:index="22" nillable="true" ma:displayName="Height" ma:internalName="ImageHeight" ma:readOnly="true">
      <xsd:simpleType>
        <xsd:restriction base="dms:Unknown"/>
      </xsd:simpleType>
    </xsd:element>
    <xsd:element name="ImageCreateDate" ma:index="25" nillable="true" ma:displayName="Date Picture Taken" ma:format="DateTime" ma:hidden="true" ma:internalName="ImageCreateDate">
      <xsd:simpleType>
        <xsd:restriction base="dms:DateTim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/fields" elementFormDefault="qualified">
    <xsd:import namespace="http://schemas.microsoft.com/office/2006/documentManagement/types"/>
    <xsd:import namespace="http://schemas.microsoft.com/office/infopath/2007/PartnerControls"/>
    <xsd:element name="wic_System_Copyright" ma:index="26" nillable="true" ma:displayName="Copyright" ma:internalName="wic_System_Copyright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 ma:index="24" ma:displayName="Author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 ma:index="23" ma:displayName="Comments"/>
        <xsd:element name="keywords" minOccurs="0" maxOccurs="1" type="xsd:string" ma:index="14" ma:displayName="Keywords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256006D3-BBAB-4548-BF9C-A065EDBFEB06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3A83D2A9-18E1-4170-B0D4-F6F762E912B3}">
  <ds:schemaRefs>
    <ds:schemaRef ds:uri="http://schemas.microsoft.com/office/2006/documentManagement/types"/>
    <ds:schemaRef ds:uri="http://purl.org/dc/terms/"/>
    <ds:schemaRef ds:uri="http://schemas.microsoft.com/office/2006/metadata/properties"/>
    <ds:schemaRef ds:uri="http://purl.org/dc/dcmitype/"/>
    <ds:schemaRef ds:uri="468DD8AB-B1DC-404D-AB6B-DF80A40147E7"/>
    <ds:schemaRef ds:uri="http://schemas.microsoft.com/office/infopath/2007/PartnerControls"/>
    <ds:schemaRef ds:uri="http://schemas.openxmlformats.org/package/2006/metadata/core-properties"/>
    <ds:schemaRef ds:uri="http://schemas.microsoft.com/sharepoint/v3/fields"/>
    <ds:schemaRef ds:uri="http://schemas.microsoft.com/sharepoint/v3"/>
    <ds:schemaRef ds:uri="http://purl.org/dc/elements/1.1/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ACC46503-09E9-433E-A100-DB8681BCE85B}">
  <ds:schemaRefs>
    <ds:schemaRef ds:uri="http://schemas.microsoft.com/office/2006/metadata/longProperties"/>
  </ds:schemaRefs>
</ds:datastoreItem>
</file>

<file path=customXml/itemProps4.xml><?xml version="1.0" encoding="utf-8"?>
<ds:datastoreItem xmlns:ds="http://schemas.openxmlformats.org/officeDocument/2006/customXml" ds:itemID="{C85CF8D5-23EC-461E-84E8-F02725976EAD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468DD8AB-B1DC-404D-AB6B-DF80A40147E7"/>
    <ds:schemaRef ds:uri="http://schemas.microsoft.com/sharepoint/v3/fields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5</vt:i4>
      </vt:variant>
    </vt:vector>
  </HeadingPairs>
  <TitlesOfParts>
    <vt:vector size="9" baseType="lpstr">
      <vt:lpstr>Obveznica</vt:lpstr>
      <vt:lpstr>Sheet2</vt:lpstr>
      <vt:lpstr>Sheet1</vt:lpstr>
      <vt:lpstr>PomocneTabele</vt:lpstr>
      <vt:lpstr>BrojHov</vt:lpstr>
      <vt:lpstr>BrojKupona</vt:lpstr>
      <vt:lpstr>Obveznica</vt:lpstr>
      <vt:lpstr>Obveznice</vt:lpstr>
      <vt:lpstr>Obveznica!Print_Area</vt:lpstr>
    </vt:vector>
  </TitlesOfParts>
  <Company>Banjalucka berza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milan.grahovac</dc:creator>
  <cp:keywords/>
  <dc:description/>
  <cp:lastModifiedBy>Vlatka Malidzan</cp:lastModifiedBy>
  <cp:lastPrinted>2017-03-28T06:31:44Z</cp:lastPrinted>
  <dcterms:created xsi:type="dcterms:W3CDTF">2009-11-18T11:53:44Z</dcterms:created>
  <dcterms:modified xsi:type="dcterms:W3CDTF">2026-02-18T14:15:07Z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">
    <vt:lpwstr>Document</vt:lpwstr>
  </property>
  <property fmtid="{D5CDD505-2E9C-101B-9397-08002B2CF9AE}" pid="3" name="ContentTypeId">
    <vt:lpwstr>0x0101009148F5A04DDD49CBA7127AADA5FB792B00AADE34325A8B49CDA8BB4DB53328F21400430F25D4C09F854DB8BA331FAB018066</vt:lpwstr>
  </property>
</Properties>
</file>